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3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<sst xmlns="http://schemas.openxmlformats.org/spreadsheetml/2006/main" count="1393" uniqueCount="530">
  <si>
    <t>KRYCÍ LIST ROZPOČTU</t>
  </si>
  <si>
    <t>Název stavby</t>
  </si>
  <si>
    <t>Prodloužení kanalizace obce Dolní Bečva v m.č.Dolní Rozpité</t>
  </si>
  <si>
    <t>JKSO</t>
  </si>
  <si>
    <t xml:space="preserve"> </t>
  </si>
  <si>
    <t>Kód stavby</t>
  </si>
  <si>
    <t>DB5</t>
  </si>
  <si>
    <t>Název objektu</t>
  </si>
  <si>
    <t>SO 01 Gravitační kanalizační sběrače S</t>
  </si>
  <si>
    <t>EČO</t>
  </si>
  <si>
    <t>Kód objektu</t>
  </si>
  <si>
    <t>1</t>
  </si>
  <si>
    <t>Název části</t>
  </si>
  <si>
    <t>SO 01 Gravitační kanalizační sběrače S úsek Š3-Š17</t>
  </si>
  <si>
    <t>Místo</t>
  </si>
  <si>
    <t>Dolní Bečva</t>
  </si>
  <si>
    <t>Kód části</t>
  </si>
  <si>
    <t>11</t>
  </si>
  <si>
    <t>Název podčásti</t>
  </si>
  <si>
    <t>Kód podčásti</t>
  </si>
  <si>
    <t>IČ</t>
  </si>
  <si>
    <t>DIČ</t>
  </si>
  <si>
    <t>Objednatel</t>
  </si>
  <si>
    <t>Obec Dolní Bečva</t>
  </si>
  <si>
    <t>Projektant</t>
  </si>
  <si>
    <t>Ivo Hradil - VODOPROJEKT</t>
  </si>
  <si>
    <t>Zhotovitel</t>
  </si>
  <si>
    <t>Rozpočet číslo</t>
  </si>
  <si>
    <t>Zpracoval</t>
  </si>
  <si>
    <t>Dne</t>
  </si>
  <si>
    <t>Fajfrová Irena</t>
  </si>
  <si>
    <t>13.01.2010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</si>
  <si>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</si>
  <si>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</si>
  <si>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</si>
  <si>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</si>
  <si>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</si>
  <si>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</si>
  <si>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</si>
  <si>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</si>
  <si>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</si>
  <si>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</si>
  <si>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</si>
  <si>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</si>
  <si>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</si>
  <si>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</si>
  <si>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</si>
  <si>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</si>
  <si>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</si>
  <si>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</si>
  <si>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</si>
  <si>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</si>
  <si>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</si>
  <si>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</si>
  <si>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</si>
  <si>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</si>
  <si>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</si>
  <si>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</si>
  <si>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</si>
  <si>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</si>
  <si>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</si>
  <si>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</si>
  <si>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</si>
  <si>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</si>
  <si>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</si>
  <si>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</si>
  <si>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</si>
  <si>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</si>
  <si>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</si>
  <si>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</si>
  <si>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</si>
  <si>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</si>
  <si>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</si>
  <si>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</si>
  <si>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</si>
  <si>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</si>
  <si>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</si>
  <si>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</si>
  <si>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</si>
  <si>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</si>
  <si>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</si>
  <si>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</si>
  <si>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</si>
  <si>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</si>
  <si>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</si>
  <si>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</si>
  <si>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</si>
  <si>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</si>
  <si>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25.5.2011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</si>
  <si>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</si>
  <si>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</si>
  <si>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</si>
  <si>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</si>
  <si>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</si>
  <si>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</si>
  <si>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</si>
  <si>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</si>
  <si>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</si>
  <si>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</si>
  <si>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</si>
  <si>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</si>
  <si>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</si>
  <si>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</si>
  <si>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</si>
  <si>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</si>
  <si>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</si>
  <si>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</si>
  <si>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</si>
  <si>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</si>
  <si>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</si>
  <si>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</si>
  <si>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</si>
  <si>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Zemní práce</t>
  </si>
  <si>
    <t>K</t>
  </si>
  <si>
    <t>221</t>
  </si>
  <si>
    <t>113107222</t>
  </si>
  <si>
    <t>Odstranění podkladu pl nad 200 m2 z kameniva drceného tl 200 mm</t>
  </si>
  <si>
    <t>m2</t>
  </si>
  <si>
    <t>2</t>
  </si>
  <si>
    <t>k</t>
  </si>
  <si>
    <t>-1</t>
  </si>
  <si>
    <t>113107243</t>
  </si>
  <si>
    <t>Odstranění podkladu pl nad 200 m2 živičných tl 150 mm</t>
  </si>
  <si>
    <t>1,15*(126,0+62+15,5+81,0)</t>
  </si>
  <si>
    <t>k1</t>
  </si>
  <si>
    <t>Mezisoučet</t>
  </si>
  <si>
    <t>3</t>
  </si>
  <si>
    <t>k2</t>
  </si>
  <si>
    <t>2,5*2,5*12</t>
  </si>
  <si>
    <t>Součet</t>
  </si>
  <si>
    <t>4</t>
  </si>
  <si>
    <t>001</t>
  </si>
  <si>
    <t>119001401</t>
  </si>
  <si>
    <t>Dočasné zajištění potrubí ocelového nebo litinového DN do 200</t>
  </si>
  <si>
    <t>m</t>
  </si>
  <si>
    <t>1,5*12</t>
  </si>
  <si>
    <t>119001412</t>
  </si>
  <si>
    <t>Dočasné zajištění potrubí betonového, ŽB, kameninového nebo vláknocementového DN do 500</t>
  </si>
  <si>
    <t>1,5</t>
  </si>
  <si>
    <t>5</t>
  </si>
  <si>
    <t>119001421</t>
  </si>
  <si>
    <t>Dočasné zajištění kabelů a kabelových tratí ze 3 volně ložených kabelů</t>
  </si>
  <si>
    <t>1,5*4</t>
  </si>
  <si>
    <t>6</t>
  </si>
  <si>
    <t>121101101</t>
  </si>
  <si>
    <t>Sejmutí ornice s přemístěním na vzdálenost do 50 m</t>
  </si>
  <si>
    <t>m3</t>
  </si>
  <si>
    <t>or</t>
  </si>
  <si>
    <t>(13+42+32+14+7)*2,0*0,1</t>
  </si>
  <si>
    <t>7</t>
  </si>
  <si>
    <t>132201101</t>
  </si>
  <si>
    <t>Hloubení rýh š do 600 mm v hornině tř. 3 objemu do 100 m3</t>
  </si>
  <si>
    <t>"výkop pro drenáž"</t>
  </si>
  <si>
    <t>dr</t>
  </si>
  <si>
    <t>406*(0,35+0,25)*0,5*0,15</t>
  </si>
  <si>
    <t>dr*0,5</t>
  </si>
  <si>
    <t>8</t>
  </si>
  <si>
    <t>132201109</t>
  </si>
  <si>
    <t>Příplatek za lepivost k hloubení rýh š do 600 mm v hornině tř. 3</t>
  </si>
  <si>
    <t>dr*0,5*0,3</t>
  </si>
  <si>
    <t>9</t>
  </si>
  <si>
    <t>132201203</t>
  </si>
  <si>
    <t>Hloubení rýh š do 2000 mm v hornině tř. 3 objemu do 5000 m3</t>
  </si>
  <si>
    <t>"stoka S"</t>
  </si>
  <si>
    <t>1,15*(1,84+1,77)*0,5*14,22</t>
  </si>
  <si>
    <t>1,15*(1,84+2,14)*0,5*40,18</t>
  </si>
  <si>
    <t>1,15*(2,15+2,05)*0,5*26,04</t>
  </si>
  <si>
    <t>1,15*(2,05+2,13)*0,5*24,78</t>
  </si>
  <si>
    <t>1,15*(2,13+2,25)*0,5*23,12</t>
  </si>
  <si>
    <t>1,15*(2,14+2,02)*0,5*40,14</t>
  </si>
  <si>
    <t>1,15*(2,39+2,07)*0,5*40,13</t>
  </si>
  <si>
    <t>1,15*(2,07+2,05)*0,5*15,2</t>
  </si>
  <si>
    <t>1,15*(3,94+1,8)*0,5*33,33</t>
  </si>
  <si>
    <t>1,15*(2,53+2,08)*0,5*23,0</t>
  </si>
  <si>
    <t>1,15*(2,08+2,05)*0,5*(33,38+12,84+5,89)</t>
  </si>
  <si>
    <t>1,15*(2,29+2,17)*0,5*36,71</t>
  </si>
  <si>
    <t>"stoka S2"</t>
  </si>
  <si>
    <t>1,15*(2,1+1,53)*0,5*7,0</t>
  </si>
  <si>
    <t>"stoka S3"</t>
  </si>
  <si>
    <t>1,15*(2,0+2,03)*0,5*13,53</t>
  </si>
  <si>
    <t>r1</t>
  </si>
  <si>
    <t>"rozšíření pro šachty"</t>
  </si>
  <si>
    <t>2,4*2,4*(1,94+2,26+2,16+2,26+2,17+4,0)</t>
  </si>
  <si>
    <t>2,4*2,4*(2,21+2,23+2,21+2,18+2,2+2,19*2+2,26+2,42)</t>
  </si>
  <si>
    <t>r2</t>
  </si>
  <si>
    <t>-k*0,35</t>
  </si>
  <si>
    <t>r</t>
  </si>
  <si>
    <t>r*0,5</t>
  </si>
  <si>
    <t>10</t>
  </si>
  <si>
    <t>132201209</t>
  </si>
  <si>
    <t>Příplatek za lepivost k hloubení rýh š do 2000 mm v hornině tř. 3</t>
  </si>
  <si>
    <t>r*0,5*0,3</t>
  </si>
  <si>
    <t>132301101</t>
  </si>
  <si>
    <t>Hloubení rýh š do 600 mm v hornině tř. 4 objemu do 100 m3</t>
  </si>
  <si>
    <t>12</t>
  </si>
  <si>
    <t>132301109</t>
  </si>
  <si>
    <t>Příplatek za lepivost k hloubení rýh š do 600 mm v hornině tř. 4</t>
  </si>
  <si>
    <t>13</t>
  </si>
  <si>
    <t>132301203</t>
  </si>
  <si>
    <t>Hloubení rýh š do 2000 mm v hornině tř. 4 objemu do 5000 m3</t>
  </si>
  <si>
    <t>14</t>
  </si>
  <si>
    <t>132301209</t>
  </si>
  <si>
    <t>Příplatek za lepivost k hloubení rýh š do 2000 mm v hornině tř. 4</t>
  </si>
  <si>
    <t>15</t>
  </si>
  <si>
    <t>133201101</t>
  </si>
  <si>
    <t>Hloubení šachet v hornině tř. 3 objemu do 100 m3</t>
  </si>
  <si>
    <t>"protlak Montáž.jáma viz.Š15"</t>
  </si>
  <si>
    <t>s</t>
  </si>
  <si>
    <t>4,5*1,5*2,45</t>
  </si>
  <si>
    <t>s*0,5</t>
  </si>
  <si>
    <t>16</t>
  </si>
  <si>
    <t>133201109</t>
  </si>
  <si>
    <t>Příplatek za lepivost u hloubení šachet v hornině tř. 3</t>
  </si>
  <si>
    <t>s*0,5*0,3</t>
  </si>
  <si>
    <t>17</t>
  </si>
  <si>
    <t>133301101</t>
  </si>
  <si>
    <t>Hloubení šachet v hornině tř. 4 objemu do 100 m3</t>
  </si>
  <si>
    <t>18</t>
  </si>
  <si>
    <t>133301109</t>
  </si>
  <si>
    <t>Příplatek za lepivost u hloubení šachet v hornině tř. 4</t>
  </si>
  <si>
    <t>19</t>
  </si>
  <si>
    <t>141721119</t>
  </si>
  <si>
    <t>Řízené horizontální vrtání hloubky do 6 m délky do 160 m vnějšího průměru přes 350 mm do 400 mm</t>
  </si>
  <si>
    <t>20</t>
  </si>
  <si>
    <t>M</t>
  </si>
  <si>
    <t>MAT</t>
  </si>
  <si>
    <t>28613727R1</t>
  </si>
  <si>
    <t>potrubí kanalizační  z PE 100+, SDR 17, 455 x 40,9 mm</t>
  </si>
  <si>
    <t>14,500*1</t>
  </si>
  <si>
    <t>21</t>
  </si>
  <si>
    <t>28661176751</t>
  </si>
  <si>
    <t>Koncová manžeta DISA DN 400/250</t>
  </si>
  <si>
    <t>kus</t>
  </si>
  <si>
    <t>22</t>
  </si>
  <si>
    <t>286611778</t>
  </si>
  <si>
    <t>Kluzné objímky RACI 3F v=25</t>
  </si>
  <si>
    <t>23</t>
  </si>
  <si>
    <t>151101201</t>
  </si>
  <si>
    <t>Zřízení příložného pažení stěn výkopu hl do 4 m</t>
  </si>
  <si>
    <t>(4,5+1,5)*2*2,45</t>
  </si>
  <si>
    <t>24</t>
  </si>
  <si>
    <t>151101211</t>
  </si>
  <si>
    <t>Odstranění příložného pažení stěn hl do 4 m</t>
  </si>
  <si>
    <t>25</t>
  </si>
  <si>
    <t>151101301</t>
  </si>
  <si>
    <t>Zřízení rozepření stěn při pažení příložném hl do 4 m</t>
  </si>
  <si>
    <t>26</t>
  </si>
  <si>
    <t>151101311</t>
  </si>
  <si>
    <t>Odstranění rozepření stěn při pažení příložném hl do 4 m</t>
  </si>
  <si>
    <t>27</t>
  </si>
  <si>
    <t>151201101</t>
  </si>
  <si>
    <t>Zřízení zátažného pažení a rozepření stěn rýh hl do 2 m</t>
  </si>
  <si>
    <t>2*(1,84+1,77)*0,5*14,22</t>
  </si>
  <si>
    <t>2*(2,0+2,03)*0,5*13,53</t>
  </si>
  <si>
    <t>2*(2,0+1,56)*0,5*7,0</t>
  </si>
  <si>
    <t>2,4*4*1,94</t>
  </si>
  <si>
    <t>28</t>
  </si>
  <si>
    <t>151201102</t>
  </si>
  <si>
    <t>Zřízení zátažného pažení a rozepření stěn rýh hl do 4 m</t>
  </si>
  <si>
    <t>2*(1,84+2,14)*0,5*40,18</t>
  </si>
  <si>
    <t>2*(2,15+2,05)*0,5*26,04</t>
  </si>
  <si>
    <t>2*(2,05+2,13)*0,5*24,78</t>
  </si>
  <si>
    <t>2*(2,13+2,25)*0,5*23,12</t>
  </si>
  <si>
    <t>2*(2,14+2,02)*0,5*40,14</t>
  </si>
  <si>
    <t>2*(2,39+2,07)*0,5*40,13</t>
  </si>
  <si>
    <t>2*(2,07+2,05)*0,5*15,2</t>
  </si>
  <si>
    <t>2*(3,94+1,8)*0,5*33,33</t>
  </si>
  <si>
    <t>2*(2,53+2,08)*0,5*23,0</t>
  </si>
  <si>
    <t>2*(2,08+2,05)*0,5*(33,38+12,84+5,89)</t>
  </si>
  <si>
    <t>2*(2,29+2,17)*0,5*36,71</t>
  </si>
  <si>
    <t>2,4*4*(2,26+2,16+2,26+2,17+4,0)</t>
  </si>
  <si>
    <t>2,4*4*(2,21+2,23+2,21+2,18+2,2+2,19*2+2,26+2,42)</t>
  </si>
  <si>
    <t>29</t>
  </si>
  <si>
    <t>151201111</t>
  </si>
  <si>
    <t>Odstranění zátažného pažení a rozepření stěn rýh hl do 2 m</t>
  </si>
  <si>
    <t>30</t>
  </si>
  <si>
    <t>151201112</t>
  </si>
  <si>
    <t>Odstranění zátažného pažení a rozepření stěn rýh hl do 4 m</t>
  </si>
  <si>
    <t>31</t>
  </si>
  <si>
    <t>161101101</t>
  </si>
  <si>
    <t>Svislé přemístění výkopku z horniny tř. 1 až 4 hl výkopu do 2,5 m</t>
  </si>
  <si>
    <t>r*0,5*0,5</t>
  </si>
  <si>
    <t>s+dr*0,5</t>
  </si>
  <si>
    <t>32</t>
  </si>
  <si>
    <t>161101102</t>
  </si>
  <si>
    <t>Svislé přemístění výkopku z horniny tř. 1 až 4 hl výkopu do 4 m</t>
  </si>
  <si>
    <t>33</t>
  </si>
  <si>
    <t>162301101</t>
  </si>
  <si>
    <t>Vodorovné přemístění do 500 m výkopku z horniny tř. 1 až 4</t>
  </si>
  <si>
    <t>or*2</t>
  </si>
  <si>
    <t>"mezideponie"</t>
  </si>
  <si>
    <t>z1*2</t>
  </si>
  <si>
    <t>34</t>
  </si>
  <si>
    <t>162701105</t>
  </si>
  <si>
    <t>Vodorovné přemístění do 10000 m výkopku z horniny tř. 1 až 4</t>
  </si>
  <si>
    <t>o</t>
  </si>
  <si>
    <t>r+dr-z1</t>
  </si>
  <si>
    <t>35</t>
  </si>
  <si>
    <t>162701109</t>
  </si>
  <si>
    <t>Příplatek k vodorovnému přemístění výkopku z horniny tř. 1 až 4 ZKD 1000 m přes 10000 m</t>
  </si>
  <si>
    <t>o*10</t>
  </si>
  <si>
    <t>36</t>
  </si>
  <si>
    <t>167101101</t>
  </si>
  <si>
    <t>Nakládání výkopku z hornin tř. 1 až 4 do 100 m3</t>
  </si>
  <si>
    <t>37</t>
  </si>
  <si>
    <t>167101102</t>
  </si>
  <si>
    <t>Nakládání výkopku z hornin tř. 1 až 4 přes 100 m3</t>
  </si>
  <si>
    <t>z1</t>
  </si>
  <si>
    <t>38</t>
  </si>
  <si>
    <t>171201201</t>
  </si>
  <si>
    <t>Uložení sypaniny na skládky</t>
  </si>
  <si>
    <t>39</t>
  </si>
  <si>
    <t>171201206</t>
  </si>
  <si>
    <t>Poplatek za skládku - ostatní zemina</t>
  </si>
  <si>
    <t>t</t>
  </si>
  <si>
    <t>o*1,67</t>
  </si>
  <si>
    <t>40</t>
  </si>
  <si>
    <t>174101101</t>
  </si>
  <si>
    <t>Zásyp jam, šachet rýh nebo kolem objektů sypaninou se zhutněním</t>
  </si>
  <si>
    <t>r-p1-p2</t>
  </si>
  <si>
    <t>-1,3*1,3*(1,94+2,26+2,16+2,26+2,17+4,0)</t>
  </si>
  <si>
    <t>-1,3*1,3*(2,21+2,23+2,2+2,19*2+2,26+2,42)</t>
  </si>
  <si>
    <t>-1,3*1,3*(2,21+2,18)</t>
  </si>
  <si>
    <t>z</t>
  </si>
  <si>
    <t>41</t>
  </si>
  <si>
    <t>175101101</t>
  </si>
  <si>
    <t>Obsyp potrubí bez prohození sypaniny z hornin tř. 1 až 4 uloženým do 3 m od kraje výkopu</t>
  </si>
  <si>
    <t>p1</t>
  </si>
  <si>
    <t>1,15*0,55*(385-14,5+14+7)</t>
  </si>
  <si>
    <t>42</t>
  </si>
  <si>
    <t>583313400</t>
  </si>
  <si>
    <t>kamenivo těžené drobné frakce 0-4 třída A</t>
  </si>
  <si>
    <t>43</t>
  </si>
  <si>
    <t>231</t>
  </si>
  <si>
    <t>180402111</t>
  </si>
  <si>
    <t>Založení parkového trávníku výsevem v rovině a ve svahu do 1:5</t>
  </si>
  <si>
    <t>44</t>
  </si>
  <si>
    <t>005724100</t>
  </si>
  <si>
    <t>osivo směs travní parková rekreační</t>
  </si>
  <si>
    <t>kg</t>
  </si>
  <si>
    <t>45</t>
  </si>
  <si>
    <t>181301101</t>
  </si>
  <si>
    <t>Rozprostření ornice pl do 500 m2 v rovině nebo ve svahu do 1:5 tl vrstvy do 100 mm</t>
  </si>
  <si>
    <t>or/0,1</t>
  </si>
  <si>
    <t>Zakládání</t>
  </si>
  <si>
    <t>46</t>
  </si>
  <si>
    <t>002</t>
  </si>
  <si>
    <t>211571111</t>
  </si>
  <si>
    <t>Výplň odvodňovacích žeber štěrkopískem tříděným</t>
  </si>
  <si>
    <t>Vodorovné konstrukce</t>
  </si>
  <si>
    <t>47</t>
  </si>
  <si>
    <t>211</t>
  </si>
  <si>
    <t>421955115R1</t>
  </si>
  <si>
    <t>Mont+dod provizorní přemostění</t>
  </si>
  <si>
    <t>kpl</t>
  </si>
  <si>
    <t>48</t>
  </si>
  <si>
    <t>421955115R2</t>
  </si>
  <si>
    <t>Mont+dod lávka pro pěší</t>
  </si>
  <si>
    <t>49</t>
  </si>
  <si>
    <t>271</t>
  </si>
  <si>
    <t>451572111</t>
  </si>
  <si>
    <t>Lože pod potrubí otevřený výkop z kameniva drobného těženého</t>
  </si>
  <si>
    <t>p2</t>
  </si>
  <si>
    <t>1,15*0,1*(385-14,5+14+7)</t>
  </si>
  <si>
    <t>Komunikace</t>
  </si>
  <si>
    <t>50</t>
  </si>
  <si>
    <t>564761111</t>
  </si>
  <si>
    <t>Podklad z kameniva hrubého drceného vel. 32-63 mm tl 200 mm</t>
  </si>
  <si>
    <t>51</t>
  </si>
  <si>
    <t>565175211</t>
  </si>
  <si>
    <t>Podklad z obalovaného kameniva OKS II tl 100 mm š do 3 m</t>
  </si>
  <si>
    <t>52</t>
  </si>
  <si>
    <t>574381111</t>
  </si>
  <si>
    <t>Penetrační makadam hrubý PMH tl 100 mm</t>
  </si>
  <si>
    <t>53</t>
  </si>
  <si>
    <t>577144311</t>
  </si>
  <si>
    <t>Asfaltový beton ABS (ACO 11) III tl 50 mm š do 3 m</t>
  </si>
  <si>
    <t>Trubní vedení</t>
  </si>
  <si>
    <t>54</t>
  </si>
  <si>
    <t>311</t>
  </si>
  <si>
    <t>871228111</t>
  </si>
  <si>
    <t>Kladení drenážního potrubí z tvrdého PVC průměru do 150 mm</t>
  </si>
  <si>
    <t>55</t>
  </si>
  <si>
    <t>286112230</t>
  </si>
  <si>
    <t>trubka drenážní flexibilní D 100 mm</t>
  </si>
  <si>
    <t>406,000*1,093</t>
  </si>
  <si>
    <t>56</t>
  </si>
  <si>
    <t>871364121</t>
  </si>
  <si>
    <t>Montáž potrubí v otevřeném výkopu sklonu do 20 % z  PP DN 250</t>
  </si>
  <si>
    <t>57</t>
  </si>
  <si>
    <t>286147260</t>
  </si>
  <si>
    <t>trubka kanalizační žebrovaná ULTRA RIB 2 DIN (PP) vnitřní průměr 250mm, dl. 5m</t>
  </si>
  <si>
    <t>406/5*1,093</t>
  </si>
  <si>
    <t>89</t>
  </si>
  <si>
    <t>58</t>
  </si>
  <si>
    <t>877354121</t>
  </si>
  <si>
    <t>Montáž  na potrubí z polyetylénových trub  v otevřeném výkopu DN 200</t>
  </si>
  <si>
    <t>59</t>
  </si>
  <si>
    <t>286147882</t>
  </si>
  <si>
    <t>šachtová přechodka  UR/KG-M  ULTRA RIB  DN 200</t>
  </si>
  <si>
    <t>60</t>
  </si>
  <si>
    <t>877364121</t>
  </si>
  <si>
    <t>Montáž  na potrubí z polyetylénových trub  v otevřeném výkopu DN 250</t>
  </si>
  <si>
    <t>12+18+3+2+4</t>
  </si>
  <si>
    <t>61</t>
  </si>
  <si>
    <t>286147700</t>
  </si>
  <si>
    <t>odbočka 45st. UREA/UR 250/200mm pro potrubí kanalizační žebrované ULTRA RIB</t>
  </si>
  <si>
    <t>62</t>
  </si>
  <si>
    <t>286147830</t>
  </si>
  <si>
    <t>záslepka URM 250mm pro potrubí kanalizační žebrované ULTRA RIB</t>
  </si>
  <si>
    <t>63</t>
  </si>
  <si>
    <t>286147881</t>
  </si>
  <si>
    <t>šachtová přechodka  UR/KG-M  ULTRA RIB  DN 250</t>
  </si>
  <si>
    <t>64</t>
  </si>
  <si>
    <t>892381111</t>
  </si>
  <si>
    <t>Tlaková a kamerová zkouška kanal.potrubí</t>
  </si>
  <si>
    <t>65</t>
  </si>
  <si>
    <t>894411121</t>
  </si>
  <si>
    <t>Zřízení šachet kanalizačních z betonových dílců na potrubí DN nad 200 do 300 dno beton tř. C 25/30</t>
  </si>
  <si>
    <t>66</t>
  </si>
  <si>
    <t>592241830</t>
  </si>
  <si>
    <t>dno betonové šachtové kulaté TZZ-Q 100/75 D130x15 cm</t>
  </si>
  <si>
    <t>67</t>
  </si>
  <si>
    <t>592241140</t>
  </si>
  <si>
    <t>skruž betonová s ocelovými stupadly TBS-Q 1000/1000/90 SP100x100x9 cm</t>
  </si>
  <si>
    <t>68</t>
  </si>
  <si>
    <t>592241130</t>
  </si>
  <si>
    <t>skruž betonová s ocelovými stupadly TBS-Q 1000/500/90 SP100x50x9 cm</t>
  </si>
  <si>
    <t>69</t>
  </si>
  <si>
    <t>592241120</t>
  </si>
  <si>
    <t>skruž betonová s ocelovými stupadly TBS-Q 1000/250/90 SP 100x25x9 cm</t>
  </si>
  <si>
    <t>70</t>
  </si>
  <si>
    <t>592241210</t>
  </si>
  <si>
    <t>skruž betonová přechodová TBR-Q 625/600/90 SPK 62,5/100x60x9 cm</t>
  </si>
  <si>
    <t>71</t>
  </si>
  <si>
    <t>592241300</t>
  </si>
  <si>
    <t>deska betonová přechodová TZK-Q 625/200/90 T 62,5x20x9 cm</t>
  </si>
  <si>
    <t>72</t>
  </si>
  <si>
    <t>592241350</t>
  </si>
  <si>
    <t>prstenec betonový vyrovnávací TBW-Q 625/60/90 62,5x6x9 cm</t>
  </si>
  <si>
    <t>73</t>
  </si>
  <si>
    <t>592241360</t>
  </si>
  <si>
    <t>prstenec betonový vyrovnávací TBW-Q 625/80/90 62,5x8x9 cm</t>
  </si>
  <si>
    <t>74</t>
  </si>
  <si>
    <t>592241370</t>
  </si>
  <si>
    <t>prstenec betonový vyrovnávací TBW-Q 625/100/90 62,5x10x9 cm</t>
  </si>
  <si>
    <t>75</t>
  </si>
  <si>
    <t>592241380</t>
  </si>
  <si>
    <t>prstenec betonový vyrovnávací TBW-Q 625/120/90 62,5x12x9 cm</t>
  </si>
  <si>
    <t>76</t>
  </si>
  <si>
    <t>592243480</t>
  </si>
  <si>
    <t>těsnění elastometrové pro spojení šachetních dílů EMT DN 1000</t>
  </si>
  <si>
    <t>77</t>
  </si>
  <si>
    <t>894812218</t>
  </si>
  <si>
    <t>Revizní a čistící šachta z PP šachtové dno DN 425</t>
  </si>
  <si>
    <t>78</t>
  </si>
  <si>
    <t>894812231</t>
  </si>
  <si>
    <t>Revizní a čistící šachta z PP DN 425 šachtová roura korugovaná bez hrdla světlé hloubky 1250 mm</t>
  </si>
  <si>
    <t>79</t>
  </si>
  <si>
    <t>896211111</t>
  </si>
  <si>
    <t>Spadiště kanalizační z betonu kruhové jednoduché dno beton tř. C 25/30 horní potrubí DN 250 nebo 300</t>
  </si>
  <si>
    <t>80</t>
  </si>
  <si>
    <t>286149280</t>
  </si>
  <si>
    <t>PP tvarovka - hlava spádiště De 250/200</t>
  </si>
  <si>
    <t>81</t>
  </si>
  <si>
    <t>899101111</t>
  </si>
  <si>
    <t>Osazení poklopů litinových nebo ocelových včetně rámů hmotnosti do 50 kg</t>
  </si>
  <si>
    <t>82</t>
  </si>
  <si>
    <t>286617140</t>
  </si>
  <si>
    <t>kónus betonový 425 mm</t>
  </si>
  <si>
    <t>83</t>
  </si>
  <si>
    <t>286617660</t>
  </si>
  <si>
    <t>poklop litinový plný 425/40t</t>
  </si>
  <si>
    <t>84</t>
  </si>
  <si>
    <t>899104111</t>
  </si>
  <si>
    <t>Osazení poklopů litinových nebo ocelových včetně rámů hmotnosti nad 150 kg</t>
  </si>
  <si>
    <t>85</t>
  </si>
  <si>
    <t>552434420</t>
  </si>
  <si>
    <t>poklop na vstupní šachtu litinový D600 D</t>
  </si>
  <si>
    <t>86</t>
  </si>
  <si>
    <t>899623161</t>
  </si>
  <si>
    <t>Obetonování potrubí nebo zdiva stok betonem prostým tř. C 20/25 v otevřeném výkopu-spádiště</t>
  </si>
  <si>
    <t>Ostatní konstrukce a práce-bourání</t>
  </si>
  <si>
    <t>87</t>
  </si>
  <si>
    <t>919731122</t>
  </si>
  <si>
    <t>Zarovnání styčné plochy podkladu nebo krytu živičného tl do 100 mm</t>
  </si>
  <si>
    <t>88</t>
  </si>
  <si>
    <t>919735112</t>
  </si>
  <si>
    <t>Řezání stávajícího živičného krytu hl do 100 mm</t>
  </si>
  <si>
    <t>k1/1,15*2</t>
  </si>
  <si>
    <t>2,5*4*12</t>
  </si>
  <si>
    <t>003</t>
  </si>
  <si>
    <t>944211111</t>
  </si>
  <si>
    <t xml:space="preserve">Montáž ochranného ohrazení </t>
  </si>
  <si>
    <t>90</t>
  </si>
  <si>
    <t>015</t>
  </si>
  <si>
    <t>953171011R2</t>
  </si>
  <si>
    <t>Geodetické zaměření skuteč.stavu</t>
  </si>
  <si>
    <t>91</t>
  </si>
  <si>
    <t>953171011R3</t>
  </si>
  <si>
    <t>Vytyčení stavby</t>
  </si>
  <si>
    <t>92</t>
  </si>
  <si>
    <t>979082213</t>
  </si>
  <si>
    <t>Vodorovná doprava suti po suchu do 1 km</t>
  </si>
  <si>
    <t>93</t>
  </si>
  <si>
    <t>979082219</t>
  </si>
  <si>
    <t>Příplatek ZKD 1 km u vodorovné dopravy suti po suchu do 1 km</t>
  </si>
  <si>
    <t>94</t>
  </si>
  <si>
    <t>979087212</t>
  </si>
  <si>
    <t>Nakládání na dopravní prostředky pro vodorovnou dopravu suti</t>
  </si>
  <si>
    <t>95</t>
  </si>
  <si>
    <t>979099141</t>
  </si>
  <si>
    <t>Poplatek za skládku - asfaltový povrch bez příměsi</t>
  </si>
  <si>
    <t>96</t>
  </si>
  <si>
    <t>998225111</t>
  </si>
  <si>
    <t>Přesun hmot pro pozemní komunikace a letiště s krytem živičným</t>
  </si>
  <si>
    <t>97</t>
  </si>
  <si>
    <t>998276101</t>
  </si>
  <si>
    <t>Přesun hmot pro trubní vedení z trub z plastických hmot otevřený výkop</t>
  </si>
  <si>
    <t>998,506-344,299</t>
  </si>
  <si>
    <t>18,27</t>
  </si>
  <si>
    <t>402,175</t>
  </si>
  <si>
    <t>327,175</t>
  </si>
  <si>
    <t>353,32595</t>
  </si>
  <si>
    <t>21,6</t>
  </si>
  <si>
    <t>247,62375</t>
  </si>
  <si>
    <t>45,0225</t>
  </si>
  <si>
    <t>1032,053835</t>
  </si>
  <si>
    <t>16,5375</t>
  </si>
  <si>
    <t>696,997885</t>
  </si>
</sst>
</file>

<file path=xl/styles.xml><?xml version="1.0" encoding="utf-8"?>
<styleSheet xmlns="http://schemas.openxmlformats.org/spreadsheetml/2006/main">
  <numFmts count="6">
    <numFmt numFmtId="164" formatCode="####;-####"/>
    <numFmt numFmtId="165" formatCode="#,##0;-#,##0"/>
    <numFmt numFmtId="166" formatCode="#,##0.00;-#,##0.00"/>
    <numFmt numFmtId="167" formatCode="#,##0.000;-#,##0.000"/>
    <numFmt numFmtId="168" formatCode="#,##0.00000;-#,##0.00000"/>
    <numFmt numFmtId="169" formatCode="#,##0.0;-#,##0.0"/>
  </numFmts>
  <fonts count="23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63"/>
      <name val="Arial"/>
      <family val="0"/>
    </font>
    <font>
      <sz val="8"/>
      <color indexed="18"/>
      <name val="Arial"/>
      <family val="0"/>
    </font>
    <font>
      <sz val="8"/>
      <color indexed="10"/>
      <name val="Arial"/>
      <family val="0"/>
    </font>
    <font>
      <sz val="8"/>
      <color indexed="20"/>
      <name val="Arial"/>
      <family val="0"/>
    </font>
    <font>
      <sz val="8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18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3" fillId="0" borderId="10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4" fontId="3" fillId="0" borderId="12" xfId="0" applyFont="1" applyBorder="1" applyAlignment="1">
      <alignment horizontal="right" vertical="center"/>
    </xf>
    <xf numFmtId="164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64" fontId="3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64" fontId="3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64" fontId="3" fillId="0" borderId="20" xfId="0" applyFont="1" applyBorder="1" applyAlignment="1">
      <alignment horizontal="right" vertical="center"/>
    </xf>
    <xf numFmtId="49" fontId="3" fillId="0" borderId="1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165" fontId="0" fillId="0" borderId="29" xfId="0" applyFont="1" applyBorder="1" applyAlignment="1">
      <alignment horizontal="right" vertical="center"/>
    </xf>
    <xf numFmtId="165" fontId="0" fillId="0" borderId="30" xfId="0" applyFont="1" applyBorder="1" applyAlignment="1">
      <alignment horizontal="right" vertical="center"/>
    </xf>
    <xf numFmtId="165" fontId="7" fillId="2" borderId="31" xfId="0" applyFont="1" applyFill="1" applyBorder="1" applyAlignment="1">
      <alignment horizontal="right" vertical="center"/>
    </xf>
    <xf numFmtId="166" fontId="7" fillId="0" borderId="32" xfId="0" applyFont="1" applyBorder="1" applyAlignment="1">
      <alignment horizontal="right" vertical="center"/>
    </xf>
    <xf numFmtId="165" fontId="0" fillId="0" borderId="31" xfId="0" applyFont="1" applyBorder="1" applyAlignment="1">
      <alignment horizontal="right" vertical="center"/>
    </xf>
    <xf numFmtId="165" fontId="0" fillId="0" borderId="32" xfId="0" applyFont="1" applyBorder="1" applyAlignment="1">
      <alignment horizontal="right" vertical="center"/>
    </xf>
    <xf numFmtId="165" fontId="7" fillId="0" borderId="30" xfId="0" applyFont="1" applyBorder="1" applyAlignment="1">
      <alignment horizontal="right" vertical="center"/>
    </xf>
    <xf numFmtId="166" fontId="7" fillId="0" borderId="30" xfId="0" applyFont="1" applyBorder="1" applyAlignment="1">
      <alignment horizontal="right" vertical="center"/>
    </xf>
    <xf numFmtId="165" fontId="0" fillId="0" borderId="33" xfId="0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164" fontId="2" fillId="0" borderId="34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66" fontId="7" fillId="0" borderId="18" xfId="0" applyFont="1" applyBorder="1" applyAlignment="1">
      <alignment horizontal="right" vertical="center"/>
    </xf>
    <xf numFmtId="0" fontId="2" fillId="0" borderId="3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166" fontId="0" fillId="2" borderId="18" xfId="0" applyFont="1" applyFill="1" applyBorder="1" applyAlignment="1">
      <alignment horizontal="right" vertical="center"/>
    </xf>
    <xf numFmtId="165" fontId="0" fillId="0" borderId="19" xfId="0" applyFont="1" applyBorder="1" applyAlignment="1">
      <alignment horizontal="right" vertical="center"/>
    </xf>
    <xf numFmtId="0" fontId="3" fillId="2" borderId="19" xfId="0" applyFont="1" applyFill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166" fontId="7" fillId="2" borderId="18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64" fontId="2" fillId="0" borderId="36" xfId="0" applyFont="1" applyBorder="1" applyAlignment="1">
      <alignment horizontal="center" vertical="center"/>
    </xf>
    <xf numFmtId="165" fontId="0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horizontal="left" vertical="center"/>
    </xf>
    <xf numFmtId="166" fontId="7" fillId="0" borderId="21" xfId="0" applyFont="1" applyBorder="1" applyAlignment="1">
      <alignment horizontal="right" vertical="center"/>
    </xf>
    <xf numFmtId="166" fontId="0" fillId="0" borderId="21" xfId="0" applyFont="1" applyBorder="1" applyAlignment="1">
      <alignment horizontal="right" vertical="center"/>
    </xf>
    <xf numFmtId="165" fontId="0" fillId="0" borderId="23" xfId="0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164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166" fontId="7" fillId="0" borderId="39" xfId="0" applyFont="1" applyBorder="1" applyAlignment="1">
      <alignment horizontal="right" vertical="center"/>
    </xf>
    <xf numFmtId="166" fontId="7" fillId="2" borderId="22" xfId="0" applyFont="1" applyFill="1" applyBorder="1" applyAlignment="1">
      <alignment horizontal="right" vertical="center"/>
    </xf>
    <xf numFmtId="165" fontId="10" fillId="0" borderId="7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65" fontId="3" fillId="0" borderId="14" xfId="0" applyFont="1" applyBorder="1" applyAlignment="1">
      <alignment horizontal="right" vertical="center"/>
    </xf>
    <xf numFmtId="166" fontId="3" fillId="0" borderId="18" xfId="0" applyFont="1" applyBorder="1" applyAlignment="1">
      <alignment horizontal="right" vertical="center"/>
    </xf>
    <xf numFmtId="166" fontId="7" fillId="0" borderId="14" xfId="0" applyFont="1" applyBorder="1" applyAlignment="1">
      <alignment horizontal="right" vertical="center"/>
    </xf>
    <xf numFmtId="0" fontId="2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center"/>
    </xf>
    <xf numFmtId="165" fontId="3" fillId="0" borderId="18" xfId="0" applyFont="1" applyBorder="1" applyAlignment="1">
      <alignment horizontal="right" vertical="center"/>
    </xf>
    <xf numFmtId="0" fontId="6" fillId="0" borderId="32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166" fontId="11" fillId="0" borderId="46" xfId="0" applyFont="1" applyBorder="1" applyAlignment="1">
      <alignment horizontal="right" vertical="center"/>
    </xf>
    <xf numFmtId="0" fontId="2" fillId="0" borderId="47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48" xfId="0" applyFont="1" applyBorder="1" applyAlignment="1">
      <alignment horizontal="left" vertical="center"/>
    </xf>
    <xf numFmtId="0" fontId="2" fillId="0" borderId="39" xfId="0" applyFont="1" applyBorder="1" applyAlignment="1">
      <alignment horizontal="left"/>
    </xf>
    <xf numFmtId="166" fontId="7" fillId="2" borderId="32" xfId="0" applyFont="1" applyFill="1" applyBorder="1" applyAlignment="1">
      <alignment horizontal="right" vertical="center"/>
    </xf>
    <xf numFmtId="0" fontId="2" fillId="0" borderId="33" xfId="0" applyFont="1" applyBorder="1" applyAlignment="1">
      <alignment horizontal="left" vertical="center"/>
    </xf>
    <xf numFmtId="0" fontId="12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1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3" fillId="3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164" fontId="3" fillId="3" borderId="38" xfId="0" applyFont="1" applyFill="1" applyBorder="1" applyAlignment="1">
      <alignment horizontal="center" vertical="center"/>
    </xf>
    <xf numFmtId="164" fontId="3" fillId="3" borderId="52" xfId="0" applyFont="1" applyFill="1" applyBorder="1" applyAlignment="1">
      <alignment horizontal="center" vertical="center"/>
    </xf>
    <xf numFmtId="164" fontId="3" fillId="3" borderId="53" xfId="0" applyFont="1" applyFill="1" applyBorder="1" applyAlignment="1">
      <alignment horizontal="center" vertical="center"/>
    </xf>
    <xf numFmtId="164" fontId="3" fillId="3" borderId="31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66" fontId="14" fillId="0" borderId="0" xfId="0" applyFont="1" applyAlignment="1">
      <alignment horizontal="right" vertical="center"/>
    </xf>
    <xf numFmtId="167" fontId="14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66" fontId="15" fillId="0" borderId="0" xfId="0" applyFont="1" applyAlignment="1">
      <alignment horizontal="right" vertical="center"/>
    </xf>
    <xf numFmtId="167" fontId="15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66" fontId="17" fillId="0" borderId="0" xfId="0" applyFont="1" applyAlignment="1">
      <alignment horizontal="right" vertical="center"/>
    </xf>
    <xf numFmtId="167" fontId="17" fillId="0" borderId="0" xfId="0" applyFont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3" borderId="26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164" fontId="2" fillId="3" borderId="31" xfId="0" applyFont="1" applyFill="1" applyBorder="1" applyAlignment="1">
      <alignment horizontal="center" vertical="center"/>
    </xf>
    <xf numFmtId="164" fontId="2" fillId="3" borderId="5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166" fontId="14" fillId="0" borderId="2" xfId="0" applyFont="1" applyBorder="1" applyAlignment="1">
      <alignment horizontal="right" vertical="center"/>
    </xf>
    <xf numFmtId="167" fontId="14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7" fontId="2" fillId="0" borderId="0" xfId="0" applyFont="1" applyAlignment="1">
      <alignment horizontal="right" vertical="center"/>
    </xf>
    <xf numFmtId="166" fontId="2" fillId="2" borderId="0" xfId="0" applyFont="1" applyFill="1" applyAlignment="1">
      <alignment horizontal="right" vertical="center"/>
    </xf>
    <xf numFmtId="166" fontId="2" fillId="0" borderId="0" xfId="0" applyFont="1" applyAlignment="1">
      <alignment horizontal="right" vertical="center"/>
    </xf>
    <xf numFmtId="168" fontId="2" fillId="0" borderId="0" xfId="0" applyFont="1" applyAlignment="1">
      <alignment horizontal="right" vertical="center"/>
    </xf>
    <xf numFmtId="169" fontId="2" fillId="2" borderId="0" xfId="0" applyFont="1" applyFill="1" applyAlignment="1">
      <alignment horizontal="right" vertical="center"/>
    </xf>
    <xf numFmtId="165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7" fontId="18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167" fontId="19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167" fontId="20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165" fontId="21" fillId="0" borderId="0" xfId="0" applyFont="1" applyAlignment="1">
      <alignment horizontal="right" vertical="top"/>
    </xf>
    <xf numFmtId="167" fontId="21" fillId="0" borderId="0" xfId="0" applyFont="1" applyAlignment="1">
      <alignment horizontal="right" vertical="top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67" fontId="22" fillId="0" borderId="0" xfId="0" applyFont="1" applyAlignment="1">
      <alignment horizontal="right" vertical="center"/>
    </xf>
    <xf numFmtId="166" fontId="22" fillId="2" borderId="0" xfId="0" applyFont="1" applyFill="1" applyAlignment="1">
      <alignment horizontal="right" vertical="center"/>
    </xf>
    <xf numFmtId="166" fontId="22" fillId="0" borderId="0" xfId="0" applyFont="1" applyAlignment="1">
      <alignment horizontal="right" vertical="center"/>
    </xf>
    <xf numFmtId="168" fontId="22" fillId="0" borderId="0" xfId="0" applyFont="1" applyAlignment="1">
      <alignment horizontal="right" vertical="center"/>
    </xf>
    <xf numFmtId="169" fontId="22" fillId="2" borderId="0" xfId="0" applyFont="1" applyFill="1" applyAlignment="1">
      <alignment horizontal="right" vertical="center"/>
    </xf>
    <xf numFmtId="165" fontId="22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tabSelected="1" workbookViewId="0" topLeftCell="A1">
      <selection activeCell="E39" sqref="E39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s="2" customFormat="1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3.25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2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8.2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15" customHeight="1">
      <c r="A5" s="16"/>
      <c r="B5" s="17" t="s">
        <v>1</v>
      </c>
      <c r="C5" s="17"/>
      <c r="D5" s="17"/>
      <c r="E5" s="18" t="s">
        <v>2</v>
      </c>
      <c r="F5" s="19"/>
      <c r="G5" s="19"/>
      <c r="H5" s="19"/>
      <c r="I5" s="19"/>
      <c r="J5" s="20"/>
      <c r="K5" s="17"/>
      <c r="L5" s="17"/>
      <c r="M5" s="17"/>
      <c r="N5" s="17"/>
      <c r="O5" s="17" t="s">
        <v>3</v>
      </c>
      <c r="P5" s="18" t="s">
        <v>4</v>
      </c>
      <c r="Q5" s="21"/>
      <c r="R5" s="20"/>
      <c r="S5" s="22"/>
    </row>
    <row r="6" spans="1:19" s="2" customFormat="1" ht="17.25" customHeight="1" hidden="1">
      <c r="A6" s="16"/>
      <c r="B6" s="17" t="s">
        <v>5</v>
      </c>
      <c r="C6" s="17"/>
      <c r="D6" s="17"/>
      <c r="E6" s="23" t="s">
        <v>6</v>
      </c>
      <c r="F6" s="17"/>
      <c r="G6" s="17"/>
      <c r="H6" s="17"/>
      <c r="I6" s="17"/>
      <c r="J6" s="24"/>
      <c r="K6" s="17"/>
      <c r="L6" s="17"/>
      <c r="M6" s="17"/>
      <c r="N6" s="17"/>
      <c r="O6" s="17"/>
      <c r="P6" s="25"/>
      <c r="Q6" s="26"/>
      <c r="R6" s="24"/>
      <c r="S6" s="22"/>
    </row>
    <row r="7" spans="1:19" s="2" customFormat="1" ht="17.25" customHeight="1">
      <c r="A7" s="16"/>
      <c r="B7" s="17" t="s">
        <v>7</v>
      </c>
      <c r="C7" s="17"/>
      <c r="D7" s="17"/>
      <c r="E7" s="23" t="s">
        <v>8</v>
      </c>
      <c r="F7" s="17"/>
      <c r="G7" s="17"/>
      <c r="H7" s="17"/>
      <c r="I7" s="17"/>
      <c r="J7" s="24"/>
      <c r="K7" s="17"/>
      <c r="L7" s="17"/>
      <c r="M7" s="17"/>
      <c r="N7" s="17"/>
      <c r="O7" s="17" t="s">
        <v>9</v>
      </c>
      <c r="P7" s="23"/>
      <c r="Q7" s="26"/>
      <c r="R7" s="24"/>
      <c r="S7" s="22"/>
    </row>
    <row r="8" spans="1:19" s="2" customFormat="1" ht="17.25" customHeight="1" hidden="1">
      <c r="A8" s="16"/>
      <c r="B8" s="17" t="s">
        <v>10</v>
      </c>
      <c r="C8" s="17"/>
      <c r="D8" s="17"/>
      <c r="E8" s="23" t="s">
        <v>11</v>
      </c>
      <c r="F8" s="17"/>
      <c r="G8" s="17"/>
      <c r="H8" s="17"/>
      <c r="I8" s="17"/>
      <c r="J8" s="24"/>
      <c r="K8" s="17"/>
      <c r="L8" s="17"/>
      <c r="M8" s="17"/>
      <c r="N8" s="17"/>
      <c r="O8" s="17"/>
      <c r="P8" s="25"/>
      <c r="Q8" s="26"/>
      <c r="R8" s="24"/>
      <c r="S8" s="22"/>
    </row>
    <row r="9" spans="1:19" s="2" customFormat="1" ht="17.25" customHeight="1">
      <c r="A9" s="16"/>
      <c r="B9" s="17" t="s">
        <v>12</v>
      </c>
      <c r="C9" s="17"/>
      <c r="D9" s="17"/>
      <c r="E9" s="27" t="s">
        <v>13</v>
      </c>
      <c r="F9" s="28"/>
      <c r="G9" s="28"/>
      <c r="H9" s="28"/>
      <c r="I9" s="28"/>
      <c r="J9" s="29"/>
      <c r="K9" s="17"/>
      <c r="L9" s="17"/>
      <c r="M9" s="17"/>
      <c r="N9" s="17"/>
      <c r="O9" s="17" t="s">
        <v>14</v>
      </c>
      <c r="P9" s="27" t="s">
        <v>15</v>
      </c>
      <c r="Q9" s="30"/>
      <c r="R9" s="29"/>
      <c r="S9" s="22"/>
    </row>
    <row r="10" spans="1:19" s="2" customFormat="1" ht="17.25" customHeight="1" hidden="1">
      <c r="A10" s="16"/>
      <c r="B10" s="17" t="s">
        <v>16</v>
      </c>
      <c r="C10" s="17"/>
      <c r="D10" s="17"/>
      <c r="E10" s="31" t="s">
        <v>17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6"/>
      <c r="Q10" s="26"/>
      <c r="R10" s="17"/>
      <c r="S10" s="22"/>
    </row>
    <row r="11" spans="1:19" s="2" customFormat="1" ht="17.25" customHeight="1" hidden="1">
      <c r="A11" s="16"/>
      <c r="B11" s="17" t="s">
        <v>18</v>
      </c>
      <c r="C11" s="17"/>
      <c r="D11" s="17"/>
      <c r="E11" s="32" t="s">
        <v>4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6"/>
      <c r="Q11" s="26"/>
      <c r="R11" s="17"/>
      <c r="S11" s="22"/>
    </row>
    <row r="12" spans="1:19" s="2" customFormat="1" ht="17.25" customHeight="1" hidden="1">
      <c r="A12" s="16"/>
      <c r="B12" s="17" t="s">
        <v>19</v>
      </c>
      <c r="C12" s="17"/>
      <c r="D12" s="17"/>
      <c r="E12" s="32" t="s">
        <v>4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6"/>
      <c r="Q12" s="26"/>
      <c r="R12" s="17"/>
      <c r="S12" s="22"/>
    </row>
    <row r="13" spans="1:19" s="2" customFormat="1" ht="17.25" customHeight="1" hidden="1">
      <c r="A13" s="16"/>
      <c r="B13" s="17"/>
      <c r="C13" s="17"/>
      <c r="D13" s="17"/>
      <c r="E13" s="32" t="s">
        <v>4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6"/>
      <c r="R13" s="17"/>
      <c r="S13" s="22"/>
    </row>
    <row r="14" spans="1:19" s="2" customFormat="1" ht="17.25" customHeight="1" hidden="1">
      <c r="A14" s="16"/>
      <c r="B14" s="17"/>
      <c r="C14" s="17"/>
      <c r="D14" s="17"/>
      <c r="E14" s="32" t="s">
        <v>4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6"/>
      <c r="R14" s="17"/>
      <c r="S14" s="22"/>
    </row>
    <row r="15" spans="1:19" s="2" customFormat="1" ht="17.25" customHeight="1" hidden="1">
      <c r="A15" s="16"/>
      <c r="B15" s="17"/>
      <c r="C15" s="17"/>
      <c r="D15" s="17"/>
      <c r="E15" s="32" t="s">
        <v>4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6"/>
      <c r="R15" s="17"/>
      <c r="S15" s="22"/>
    </row>
    <row r="16" spans="1:19" s="2" customFormat="1" ht="17.25" customHeight="1" hidden="1">
      <c r="A16" s="16"/>
      <c r="B16" s="17"/>
      <c r="C16" s="17"/>
      <c r="D16" s="17"/>
      <c r="E16" s="32" t="s">
        <v>4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6"/>
      <c r="R16" s="17"/>
      <c r="S16" s="22"/>
    </row>
    <row r="17" spans="1:19" s="2" customFormat="1" ht="17.25" customHeight="1" hidden="1">
      <c r="A17" s="16"/>
      <c r="B17" s="17"/>
      <c r="C17" s="17"/>
      <c r="D17" s="17"/>
      <c r="E17" s="32" t="s">
        <v>4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6"/>
      <c r="R17" s="17"/>
      <c r="S17" s="22"/>
    </row>
    <row r="18" spans="1:19" s="2" customFormat="1" ht="17.25" customHeight="1" hidden="1">
      <c r="A18" s="16"/>
      <c r="B18" s="17"/>
      <c r="C18" s="17"/>
      <c r="D18" s="17"/>
      <c r="E18" s="32" t="s">
        <v>4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6"/>
      <c r="R18" s="17"/>
      <c r="S18" s="22"/>
    </row>
    <row r="19" spans="1:19" s="2" customFormat="1" ht="17.25" customHeight="1" hidden="1">
      <c r="A19" s="16"/>
      <c r="B19" s="17"/>
      <c r="C19" s="17"/>
      <c r="D19" s="17"/>
      <c r="E19" s="32" t="s">
        <v>4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6"/>
      <c r="R19" s="17"/>
      <c r="S19" s="22"/>
    </row>
    <row r="20" spans="1:19" s="2" customFormat="1" ht="17.25" customHeight="1" hidden="1">
      <c r="A20" s="16"/>
      <c r="B20" s="17"/>
      <c r="C20" s="17"/>
      <c r="D20" s="17"/>
      <c r="E20" s="32" t="s">
        <v>4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6"/>
      <c r="R20" s="17"/>
      <c r="S20" s="22"/>
    </row>
    <row r="21" spans="1:19" s="2" customFormat="1" ht="17.25" customHeight="1" hidden="1">
      <c r="A21" s="16"/>
      <c r="B21" s="17"/>
      <c r="C21" s="17"/>
      <c r="D21" s="17"/>
      <c r="E21" s="32" t="s">
        <v>4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6"/>
      <c r="R21" s="17"/>
      <c r="S21" s="22"/>
    </row>
    <row r="22" spans="1:19" s="2" customFormat="1" ht="17.25" customHeight="1" hidden="1">
      <c r="A22" s="16"/>
      <c r="B22" s="17"/>
      <c r="C22" s="17"/>
      <c r="D22" s="17"/>
      <c r="E22" s="32" t="s">
        <v>4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6"/>
      <c r="R22" s="17"/>
      <c r="S22" s="22"/>
    </row>
    <row r="23" spans="1:19" s="2" customFormat="1" ht="17.25" customHeight="1" hidden="1">
      <c r="A23" s="16"/>
      <c r="B23" s="17"/>
      <c r="C23" s="17"/>
      <c r="D23" s="17"/>
      <c r="E23" s="32" t="s">
        <v>4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6"/>
      <c r="R23" s="17"/>
      <c r="S23" s="22"/>
    </row>
    <row r="24" spans="1:19" s="2" customFormat="1" ht="17.25" customHeight="1" hidden="1">
      <c r="A24" s="16"/>
      <c r="B24" s="17"/>
      <c r="C24" s="17"/>
      <c r="D24" s="17"/>
      <c r="E24" s="32" t="s">
        <v>4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6"/>
      <c r="R24" s="17"/>
      <c r="S24" s="22"/>
    </row>
    <row r="25" spans="1:19" s="2" customFormat="1" ht="17.2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 t="s">
        <v>20</v>
      </c>
      <c r="P25" s="17" t="s">
        <v>21</v>
      </c>
      <c r="Q25" s="17"/>
      <c r="R25" s="17"/>
      <c r="S25" s="22"/>
    </row>
    <row r="26" spans="1:19" s="2" customFormat="1" ht="17.25" customHeight="1">
      <c r="A26" s="16"/>
      <c r="B26" s="17" t="s">
        <v>22</v>
      </c>
      <c r="C26" s="17"/>
      <c r="D26" s="17"/>
      <c r="E26" s="18" t="s">
        <v>23</v>
      </c>
      <c r="F26" s="19"/>
      <c r="G26" s="19"/>
      <c r="H26" s="19"/>
      <c r="I26" s="19"/>
      <c r="J26" s="20"/>
      <c r="K26" s="17"/>
      <c r="L26" s="17"/>
      <c r="M26" s="17"/>
      <c r="N26" s="17"/>
      <c r="O26" s="33"/>
      <c r="P26" s="34"/>
      <c r="Q26" s="35"/>
      <c r="R26" s="36"/>
      <c r="S26" s="22"/>
    </row>
    <row r="27" spans="1:19" s="2" customFormat="1" ht="17.25" customHeight="1">
      <c r="A27" s="16"/>
      <c r="B27" s="17" t="s">
        <v>24</v>
      </c>
      <c r="C27" s="17"/>
      <c r="D27" s="17"/>
      <c r="E27" s="23" t="s">
        <v>25</v>
      </c>
      <c r="F27" s="17"/>
      <c r="G27" s="17"/>
      <c r="H27" s="17"/>
      <c r="I27" s="17"/>
      <c r="J27" s="24"/>
      <c r="K27" s="17"/>
      <c r="L27" s="17"/>
      <c r="M27" s="17"/>
      <c r="N27" s="17"/>
      <c r="O27" s="33"/>
      <c r="P27" s="34"/>
      <c r="Q27" s="35"/>
      <c r="R27" s="36"/>
      <c r="S27" s="22"/>
    </row>
    <row r="28" spans="1:19" s="2" customFormat="1" ht="17.25" customHeight="1">
      <c r="A28" s="16"/>
      <c r="B28" s="17" t="s">
        <v>26</v>
      </c>
      <c r="C28" s="17"/>
      <c r="D28" s="17"/>
      <c r="E28" s="23" t="s">
        <v>4</v>
      </c>
      <c r="F28" s="17"/>
      <c r="G28" s="17"/>
      <c r="H28" s="17"/>
      <c r="I28" s="17"/>
      <c r="J28" s="24"/>
      <c r="K28" s="17"/>
      <c r="L28" s="17"/>
      <c r="M28" s="17"/>
      <c r="N28" s="17"/>
      <c r="O28" s="33"/>
      <c r="P28" s="34"/>
      <c r="Q28" s="35"/>
      <c r="R28" s="36"/>
      <c r="S28" s="22"/>
    </row>
    <row r="29" spans="1:19" s="2" customFormat="1" ht="17.25" customHeight="1">
      <c r="A29" s="16"/>
      <c r="B29" s="17"/>
      <c r="C29" s="17"/>
      <c r="D29" s="17"/>
      <c r="E29" s="27"/>
      <c r="F29" s="28"/>
      <c r="G29" s="28"/>
      <c r="H29" s="28"/>
      <c r="I29" s="28"/>
      <c r="J29" s="29"/>
      <c r="K29" s="17"/>
      <c r="L29" s="17"/>
      <c r="M29" s="17"/>
      <c r="N29" s="17"/>
      <c r="O29" s="26"/>
      <c r="P29" s="26"/>
      <c r="Q29" s="26"/>
      <c r="R29" s="17"/>
      <c r="S29" s="22"/>
    </row>
    <row r="30" spans="1:19" s="2" customFormat="1" ht="17.25" customHeight="1">
      <c r="A30" s="16"/>
      <c r="B30" s="17"/>
      <c r="C30" s="17"/>
      <c r="D30" s="17"/>
      <c r="E30" s="31" t="s">
        <v>27</v>
      </c>
      <c r="F30" s="17"/>
      <c r="G30" s="17" t="s">
        <v>28</v>
      </c>
      <c r="H30" s="17"/>
      <c r="I30" s="17"/>
      <c r="J30" s="17"/>
      <c r="K30" s="17"/>
      <c r="L30" s="17"/>
      <c r="M30" s="17"/>
      <c r="N30" s="17"/>
      <c r="O30" s="31" t="s">
        <v>29</v>
      </c>
      <c r="P30" s="26"/>
      <c r="Q30" s="26"/>
      <c r="R30" s="37"/>
      <c r="S30" s="22"/>
    </row>
    <row r="31" spans="1:19" s="2" customFormat="1" ht="17.25" customHeight="1">
      <c r="A31" s="16"/>
      <c r="B31" s="17"/>
      <c r="C31" s="17"/>
      <c r="D31" s="17"/>
      <c r="E31" s="33"/>
      <c r="F31" s="17"/>
      <c r="G31" s="34" t="s">
        <v>30</v>
      </c>
      <c r="H31" s="38"/>
      <c r="I31" s="39"/>
      <c r="J31" s="17"/>
      <c r="K31" s="17"/>
      <c r="L31" s="17"/>
      <c r="M31" s="17"/>
      <c r="N31" s="17"/>
      <c r="O31" s="40" t="s">
        <v>31</v>
      </c>
      <c r="P31" s="26"/>
      <c r="Q31" s="26"/>
      <c r="R31" s="41"/>
      <c r="S31" s="22"/>
    </row>
    <row r="32" spans="1:19" s="2" customFormat="1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s="2" customFormat="1" ht="20.25" customHeight="1">
      <c r="A33" s="45"/>
      <c r="B33" s="46"/>
      <c r="C33" s="46"/>
      <c r="D33" s="46"/>
      <c r="E33" s="47" t="s">
        <v>32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s="2" customFormat="1" ht="20.25" customHeight="1">
      <c r="A34" s="49" t="s">
        <v>33</v>
      </c>
      <c r="B34" s="50"/>
      <c r="C34" s="50"/>
      <c r="D34" s="51"/>
      <c r="E34" s="52" t="s">
        <v>34</v>
      </c>
      <c r="F34" s="51"/>
      <c r="G34" s="52" t="s">
        <v>35</v>
      </c>
      <c r="H34" s="50"/>
      <c r="I34" s="51"/>
      <c r="J34" s="52" t="s">
        <v>36</v>
      </c>
      <c r="K34" s="50"/>
      <c r="L34" s="52" t="s">
        <v>37</v>
      </c>
      <c r="M34" s="50"/>
      <c r="N34" s="50"/>
      <c r="O34" s="51"/>
      <c r="P34" s="52" t="s">
        <v>38</v>
      </c>
      <c r="Q34" s="50"/>
      <c r="R34" s="50"/>
      <c r="S34" s="53"/>
    </row>
    <row r="35" spans="1:19" s="2" customFormat="1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s="2" customFormat="1" ht="20.25" customHeight="1">
      <c r="A36" s="45"/>
      <c r="B36" s="46"/>
      <c r="C36" s="46"/>
      <c r="D36" s="46"/>
      <c r="E36" s="47" t="s">
        <v>39</v>
      </c>
      <c r="F36" s="46"/>
      <c r="G36" s="46"/>
      <c r="H36" s="46"/>
      <c r="I36" s="46"/>
      <c r="J36" s="63" t="s">
        <v>40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s="2" customFormat="1" ht="20.25" customHeight="1">
      <c r="A37" s="64" t="s">
        <v>41</v>
      </c>
      <c r="B37" s="65"/>
      <c r="C37" s="66" t="s">
        <v>42</v>
      </c>
      <c r="D37" s="67"/>
      <c r="E37" s="67"/>
      <c r="F37" s="68"/>
      <c r="G37" s="64" t="s">
        <v>43</v>
      </c>
      <c r="H37" s="69"/>
      <c r="I37" s="66" t="s">
        <v>44</v>
      </c>
      <c r="J37" s="67"/>
      <c r="K37" s="67"/>
      <c r="L37" s="64" t="s">
        <v>45</v>
      </c>
      <c r="M37" s="69"/>
      <c r="N37" s="66" t="s">
        <v>46</v>
      </c>
      <c r="O37" s="67"/>
      <c r="P37" s="67"/>
      <c r="Q37" s="67"/>
      <c r="R37" s="67"/>
      <c r="S37" s="68"/>
    </row>
    <row r="38" spans="1:19" s="2" customFormat="1" ht="20.25" customHeight="1">
      <c r="A38" s="70">
        <v>1</v>
      </c>
      <c r="B38" s="71" t="s">
        <v>47</v>
      </c>
      <c r="C38" s="20"/>
      <c r="D38" s="72" t="s">
        <v>48</v>
      </c>
      <c r="E38" s="73">
        <v>0</v>
      </c>
      <c r="F38" s="74"/>
      <c r="G38" s="70">
        <v>8</v>
      </c>
      <c r="H38" s="75" t="s">
        <v>49</v>
      </c>
      <c r="I38" s="36"/>
      <c r="J38" s="76">
        <v>0</v>
      </c>
      <c r="K38" s="77"/>
      <c r="L38" s="70">
        <v>13</v>
      </c>
      <c r="M38" s="34" t="s">
        <v>50</v>
      </c>
      <c r="N38" s="38"/>
      <c r="O38" s="38"/>
      <c r="P38" s="78">
        <f>M49</f>
        <v>0</v>
      </c>
      <c r="Q38" s="79" t="s">
        <v>51</v>
      </c>
      <c r="R38" s="80">
        <v>0</v>
      </c>
      <c r="S38" s="74"/>
    </row>
    <row r="39" spans="1:19" s="2" customFormat="1" ht="20.25" customHeight="1">
      <c r="A39" s="70">
        <v>2</v>
      </c>
      <c r="B39" s="81"/>
      <c r="C39" s="29"/>
      <c r="D39" s="72" t="s">
        <v>52</v>
      </c>
      <c r="E39" s="73">
        <v>0</v>
      </c>
      <c r="F39" s="74"/>
      <c r="G39" s="70">
        <v>9</v>
      </c>
      <c r="H39" s="17" t="s">
        <v>53</v>
      </c>
      <c r="I39" s="72"/>
      <c r="J39" s="76">
        <v>0</v>
      </c>
      <c r="K39" s="77"/>
      <c r="L39" s="70">
        <v>14</v>
      </c>
      <c r="M39" s="34" t="s">
        <v>54</v>
      </c>
      <c r="N39" s="38"/>
      <c r="O39" s="38"/>
      <c r="P39" s="78">
        <f>M49</f>
        <v>0</v>
      </c>
      <c r="Q39" s="79" t="s">
        <v>51</v>
      </c>
      <c r="R39" s="80">
        <v>0</v>
      </c>
      <c r="S39" s="74"/>
    </row>
    <row r="40" spans="1:19" s="2" customFormat="1" ht="20.25" customHeight="1">
      <c r="A40" s="70">
        <v>3</v>
      </c>
      <c r="B40" s="71" t="s">
        <v>55</v>
      </c>
      <c r="C40" s="20"/>
      <c r="D40" s="72" t="s">
        <v>48</v>
      </c>
      <c r="E40" s="73">
        <v>0</v>
      </c>
      <c r="F40" s="74"/>
      <c r="G40" s="70">
        <v>10</v>
      </c>
      <c r="H40" s="75" t="s">
        <v>56</v>
      </c>
      <c r="I40" s="36"/>
      <c r="J40" s="76">
        <v>0</v>
      </c>
      <c r="K40" s="77"/>
      <c r="L40" s="70">
        <v>15</v>
      </c>
      <c r="M40" s="34" t="s">
        <v>57</v>
      </c>
      <c r="N40" s="38"/>
      <c r="O40" s="38"/>
      <c r="P40" s="78">
        <f>M49</f>
        <v>0</v>
      </c>
      <c r="Q40" s="79" t="s">
        <v>51</v>
      </c>
      <c r="R40" s="80">
        <v>0</v>
      </c>
      <c r="S40" s="74"/>
    </row>
    <row r="41" spans="1:19" s="2" customFormat="1" ht="20.25" customHeight="1">
      <c r="A41" s="70">
        <v>4</v>
      </c>
      <c r="B41" s="81"/>
      <c r="C41" s="29"/>
      <c r="D41" s="72" t="s">
        <v>52</v>
      </c>
      <c r="E41" s="73"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58</v>
      </c>
      <c r="N41" s="38"/>
      <c r="O41" s="38"/>
      <c r="P41" s="78">
        <f>M49</f>
        <v>0</v>
      </c>
      <c r="Q41" s="79" t="s">
        <v>51</v>
      </c>
      <c r="R41" s="80">
        <v>0</v>
      </c>
      <c r="S41" s="74"/>
    </row>
    <row r="42" spans="1:19" s="2" customFormat="1" ht="20.25" customHeight="1">
      <c r="A42" s="70">
        <v>5</v>
      </c>
      <c r="B42" s="71" t="s">
        <v>59</v>
      </c>
      <c r="C42" s="20"/>
      <c r="D42" s="72" t="s">
        <v>48</v>
      </c>
      <c r="E42" s="73">
        <v>0</v>
      </c>
      <c r="F42" s="74"/>
      <c r="G42" s="82"/>
      <c r="H42" s="38"/>
      <c r="I42" s="36"/>
      <c r="J42" s="83"/>
      <c r="K42" s="77"/>
      <c r="L42" s="70">
        <v>17</v>
      </c>
      <c r="M42" s="34" t="s">
        <v>60</v>
      </c>
      <c r="N42" s="38"/>
      <c r="O42" s="38"/>
      <c r="P42" s="78">
        <f>M49</f>
        <v>0</v>
      </c>
      <c r="Q42" s="79" t="s">
        <v>51</v>
      </c>
      <c r="R42" s="80">
        <v>0</v>
      </c>
      <c r="S42" s="74"/>
    </row>
    <row r="43" spans="1:19" s="2" customFormat="1" ht="20.25" customHeight="1">
      <c r="A43" s="70">
        <v>6</v>
      </c>
      <c r="B43" s="81"/>
      <c r="C43" s="29"/>
      <c r="D43" s="72" t="s">
        <v>52</v>
      </c>
      <c r="E43" s="73">
        <v>0</v>
      </c>
      <c r="F43" s="74"/>
      <c r="G43" s="82"/>
      <c r="H43" s="38"/>
      <c r="I43" s="36"/>
      <c r="J43" s="83"/>
      <c r="K43" s="77"/>
      <c r="L43" s="70">
        <v>18</v>
      </c>
      <c r="M43" s="75" t="s">
        <v>61</v>
      </c>
      <c r="N43" s="38"/>
      <c r="O43" s="38"/>
      <c r="P43" s="38"/>
      <c r="Q43" s="36"/>
      <c r="R43" s="73">
        <v>0</v>
      </c>
      <c r="S43" s="74"/>
    </row>
    <row r="44" spans="1:19" s="2" customFormat="1" ht="20.25" customHeight="1">
      <c r="A44" s="70">
        <v>7</v>
      </c>
      <c r="B44" s="84" t="s">
        <v>62</v>
      </c>
      <c r="C44" s="38"/>
      <c r="D44" s="36"/>
      <c r="E44" s="85">
        <f>SUM(E38:E43)</f>
        <v>0</v>
      </c>
      <c r="F44" s="48"/>
      <c r="G44" s="70">
        <v>12</v>
      </c>
      <c r="H44" s="84" t="s">
        <v>63</v>
      </c>
      <c r="I44" s="36"/>
      <c r="J44" s="86">
        <f>SUM(J38:J41)</f>
        <v>0</v>
      </c>
      <c r="K44" s="87"/>
      <c r="L44" s="70">
        <v>19</v>
      </c>
      <c r="M44" s="71" t="s">
        <v>64</v>
      </c>
      <c r="N44" s="19"/>
      <c r="O44" s="19"/>
      <c r="P44" s="19"/>
      <c r="Q44" s="88"/>
      <c r="R44" s="85">
        <f>SUM(R38:R43)</f>
        <v>0</v>
      </c>
      <c r="S44" s="48"/>
    </row>
    <row r="45" spans="1:19" s="2" customFormat="1" ht="20.25" customHeight="1">
      <c r="A45" s="89">
        <v>20</v>
      </c>
      <c r="B45" s="90" t="s">
        <v>65</v>
      </c>
      <c r="C45" s="91"/>
      <c r="D45" s="92"/>
      <c r="E45" s="93">
        <v>0</v>
      </c>
      <c r="F45" s="44"/>
      <c r="G45" s="89">
        <v>21</v>
      </c>
      <c r="H45" s="90" t="s">
        <v>66</v>
      </c>
      <c r="I45" s="92"/>
      <c r="J45" s="94">
        <v>0</v>
      </c>
      <c r="K45" s="95">
        <f>M49</f>
        <v>20</v>
      </c>
      <c r="L45" s="89">
        <v>22</v>
      </c>
      <c r="M45" s="90" t="s">
        <v>67</v>
      </c>
      <c r="N45" s="91"/>
      <c r="O45" s="91"/>
      <c r="P45" s="91"/>
      <c r="Q45" s="92"/>
      <c r="R45" s="93">
        <v>0</v>
      </c>
      <c r="S45" s="44"/>
    </row>
    <row r="46" spans="1:19" s="2" customFormat="1" ht="20.25" customHeight="1">
      <c r="A46" s="96" t="s">
        <v>24</v>
      </c>
      <c r="B46" s="14"/>
      <c r="C46" s="14"/>
      <c r="D46" s="14"/>
      <c r="E46" s="14"/>
      <c r="F46" s="97"/>
      <c r="G46" s="98"/>
      <c r="H46" s="14"/>
      <c r="I46" s="14"/>
      <c r="J46" s="14"/>
      <c r="K46" s="14"/>
      <c r="L46" s="64" t="s">
        <v>68</v>
      </c>
      <c r="M46" s="51"/>
      <c r="N46" s="66" t="s">
        <v>69</v>
      </c>
      <c r="O46" s="50"/>
      <c r="P46" s="50"/>
      <c r="Q46" s="50"/>
      <c r="R46" s="50"/>
      <c r="S46" s="53"/>
    </row>
    <row r="47" spans="1:19" s="2" customFormat="1" ht="20.25" customHeight="1">
      <c r="A47" s="16"/>
      <c r="B47" s="17"/>
      <c r="C47" s="17"/>
      <c r="D47" s="17"/>
      <c r="E47" s="17"/>
      <c r="F47" s="24"/>
      <c r="G47" s="99"/>
      <c r="H47" s="17"/>
      <c r="I47" s="17"/>
      <c r="J47" s="17"/>
      <c r="K47" s="17"/>
      <c r="L47" s="70">
        <v>23</v>
      </c>
      <c r="M47" s="75" t="s">
        <v>70</v>
      </c>
      <c r="N47" s="38"/>
      <c r="O47" s="38"/>
      <c r="P47" s="38"/>
      <c r="Q47" s="74"/>
      <c r="R47" s="85">
        <f>ROUND(E44+J44+R44+E45+J45+R45,2)</f>
        <v>0</v>
      </c>
      <c r="S47" s="48"/>
    </row>
    <row r="48" spans="1:19" s="2" customFormat="1" ht="20.25" customHeight="1">
      <c r="A48" s="100" t="s">
        <v>71</v>
      </c>
      <c r="B48" s="28"/>
      <c r="C48" s="28"/>
      <c r="D48" s="28"/>
      <c r="E48" s="28"/>
      <c r="F48" s="29"/>
      <c r="G48" s="101" t="s">
        <v>72</v>
      </c>
      <c r="H48" s="28"/>
      <c r="I48" s="28"/>
      <c r="J48" s="28"/>
      <c r="K48" s="28"/>
      <c r="L48" s="70">
        <v>24</v>
      </c>
      <c r="M48" s="102">
        <v>10</v>
      </c>
      <c r="N48" s="29" t="s">
        <v>51</v>
      </c>
      <c r="O48" s="103">
        <f>R47-O49</f>
        <v>0</v>
      </c>
      <c r="P48" s="38" t="s">
        <v>73</v>
      </c>
      <c r="Q48" s="36"/>
      <c r="R48" s="104">
        <f>ROUNDUP(O48*M48/100,1)</f>
        <v>0</v>
      </c>
      <c r="S48" s="105"/>
    </row>
    <row r="49" spans="1:19" s="2" customFormat="1" ht="20.25" customHeight="1">
      <c r="A49" s="106" t="s">
        <v>22</v>
      </c>
      <c r="B49" s="19"/>
      <c r="C49" s="19"/>
      <c r="D49" s="19"/>
      <c r="E49" s="19"/>
      <c r="F49" s="20"/>
      <c r="G49" s="107"/>
      <c r="H49" s="19"/>
      <c r="I49" s="19"/>
      <c r="J49" s="19"/>
      <c r="K49" s="19"/>
      <c r="L49" s="70">
        <v>25</v>
      </c>
      <c r="M49" s="108">
        <v>20</v>
      </c>
      <c r="N49" s="36" t="s">
        <v>51</v>
      </c>
      <c r="O49" s="103">
        <v>0</v>
      </c>
      <c r="P49" s="38" t="s">
        <v>73</v>
      </c>
      <c r="Q49" s="36"/>
      <c r="R49" s="73">
        <f>ROUNDUP(O49*M49/100,1)</f>
        <v>0</v>
      </c>
      <c r="S49" s="74"/>
    </row>
    <row r="50" spans="1:19" s="2" customFormat="1" ht="20.25" customHeight="1">
      <c r="A50" s="16"/>
      <c r="B50" s="17"/>
      <c r="C50" s="17"/>
      <c r="D50" s="17"/>
      <c r="E50" s="17"/>
      <c r="F50" s="24"/>
      <c r="G50" s="99"/>
      <c r="H50" s="17"/>
      <c r="I50" s="17"/>
      <c r="J50" s="17"/>
      <c r="K50" s="17"/>
      <c r="L50" s="89">
        <v>26</v>
      </c>
      <c r="M50" s="109" t="s">
        <v>74</v>
      </c>
      <c r="N50" s="91"/>
      <c r="O50" s="91"/>
      <c r="P50" s="91"/>
      <c r="Q50" s="110"/>
      <c r="R50" s="111">
        <f>R47+R48+R49</f>
        <v>0</v>
      </c>
      <c r="S50" s="112"/>
    </row>
    <row r="51" spans="1:19" s="2" customFormat="1" ht="20.25" customHeight="1">
      <c r="A51" s="100" t="s">
        <v>71</v>
      </c>
      <c r="B51" s="28"/>
      <c r="C51" s="28"/>
      <c r="D51" s="28"/>
      <c r="E51" s="28"/>
      <c r="F51" s="29"/>
      <c r="G51" s="101" t="s">
        <v>72</v>
      </c>
      <c r="H51" s="28"/>
      <c r="I51" s="28"/>
      <c r="J51" s="28"/>
      <c r="K51" s="28"/>
      <c r="L51" s="64" t="s">
        <v>75</v>
      </c>
      <c r="M51" s="51"/>
      <c r="N51" s="66" t="s">
        <v>76</v>
      </c>
      <c r="O51" s="50"/>
      <c r="P51" s="50"/>
      <c r="Q51" s="50"/>
      <c r="R51" s="113"/>
      <c r="S51" s="53"/>
    </row>
    <row r="52" spans="1:19" s="2" customFormat="1" ht="20.25" customHeight="1">
      <c r="A52" s="106" t="s">
        <v>26</v>
      </c>
      <c r="B52" s="19"/>
      <c r="C52" s="19"/>
      <c r="D52" s="19"/>
      <c r="E52" s="19"/>
      <c r="F52" s="20"/>
      <c r="G52" s="107"/>
      <c r="H52" s="19"/>
      <c r="I52" s="19"/>
      <c r="J52" s="19"/>
      <c r="K52" s="19"/>
      <c r="L52" s="70">
        <v>27</v>
      </c>
      <c r="M52" s="75" t="s">
        <v>77</v>
      </c>
      <c r="N52" s="38"/>
      <c r="O52" s="38"/>
      <c r="P52" s="38"/>
      <c r="Q52" s="36"/>
      <c r="R52" s="80">
        <v>0</v>
      </c>
      <c r="S52" s="74"/>
    </row>
    <row r="53" spans="1:19" s="2" customFormat="1" ht="20.25" customHeight="1">
      <c r="A53" s="16"/>
      <c r="B53" s="17"/>
      <c r="C53" s="17"/>
      <c r="D53" s="17"/>
      <c r="E53" s="17"/>
      <c r="F53" s="24"/>
      <c r="G53" s="99"/>
      <c r="H53" s="17"/>
      <c r="I53" s="17"/>
      <c r="J53" s="17"/>
      <c r="K53" s="17"/>
      <c r="L53" s="70">
        <v>28</v>
      </c>
      <c r="M53" s="75" t="s">
        <v>78</v>
      </c>
      <c r="N53" s="38"/>
      <c r="O53" s="38"/>
      <c r="P53" s="38"/>
      <c r="Q53" s="36"/>
      <c r="R53" s="80">
        <v>0</v>
      </c>
      <c r="S53" s="74"/>
    </row>
    <row r="54" spans="1:19" s="2" customFormat="1" ht="20.25" customHeight="1">
      <c r="A54" s="114" t="s">
        <v>71</v>
      </c>
      <c r="B54" s="43"/>
      <c r="C54" s="43"/>
      <c r="D54" s="43"/>
      <c r="E54" s="43"/>
      <c r="F54" s="115"/>
      <c r="G54" s="116" t="s">
        <v>72</v>
      </c>
      <c r="H54" s="43"/>
      <c r="I54" s="43"/>
      <c r="J54" s="43"/>
      <c r="K54" s="43"/>
      <c r="L54" s="89">
        <v>29</v>
      </c>
      <c r="M54" s="90" t="s">
        <v>79</v>
      </c>
      <c r="N54" s="91"/>
      <c r="O54" s="91"/>
      <c r="P54" s="91"/>
      <c r="Q54" s="92"/>
      <c r="R54" s="117">
        <v>0</v>
      </c>
      <c r="S54" s="118"/>
    </row>
  </sheetData>
  <sheetProtection/>
  <printOptions/>
  <pageMargins left="0.5905511975288391" right="0.5905511975288391" top="0.9055117964744568" bottom="0.9055117964744568" header="0" footer="0"/>
  <pageSetup orientation="portrait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s="2" customFormat="1" ht="18" customHeight="1">
      <c r="A1" s="119" t="s">
        <v>80</v>
      </c>
      <c r="B1" s="120"/>
      <c r="C1" s="120"/>
      <c r="D1" s="120"/>
      <c r="E1" s="120"/>
    </row>
    <row r="2" spans="1:5" s="2" customFormat="1" ht="12" customHeight="1">
      <c r="A2" s="121" t="s">
        <v>81</v>
      </c>
      <c r="B2" s="122" t="str">
        <f>'Krycí list'!E5</f>
        <v>Prodloužení kanalizace obce Dolní Bečva v m.č.Dolní Rozpité</v>
      </c>
      <c r="C2" s="123"/>
      <c r="D2" s="123"/>
      <c r="E2" s="123"/>
    </row>
    <row r="3" spans="1:5" s="2" customFormat="1" ht="12" customHeight="1">
      <c r="A3" s="121" t="s">
        <v>82</v>
      </c>
      <c r="B3" s="122" t="str">
        <f>'Krycí list'!E7</f>
        <v>SO 01 Gravitační kanalizační sběrače S</v>
      </c>
      <c r="C3" s="124"/>
      <c r="D3" s="122"/>
      <c r="E3" s="125"/>
    </row>
    <row r="4" spans="1:5" s="2" customFormat="1" ht="12" customHeight="1">
      <c r="A4" s="121" t="s">
        <v>83</v>
      </c>
      <c r="B4" s="122" t="str">
        <f>'Krycí list'!E9</f>
        <v>SO 01 Gravitační kanalizační sběrače S úsek Š3-Š17</v>
      </c>
      <c r="C4" s="124"/>
      <c r="D4" s="122"/>
      <c r="E4" s="125"/>
    </row>
    <row r="5" spans="1:5" s="2" customFormat="1" ht="12" customHeight="1">
      <c r="A5" s="122" t="s">
        <v>84</v>
      </c>
      <c r="B5" s="122" t="str">
        <f>'Krycí list'!P5</f>
        <v> </v>
      </c>
      <c r="C5" s="124"/>
      <c r="D5" s="122"/>
      <c r="E5" s="125"/>
    </row>
    <row r="6" spans="1:5" s="2" customFormat="1" ht="6" customHeight="1">
      <c r="A6" s="122"/>
      <c r="B6" s="122"/>
      <c r="C6" s="124"/>
      <c r="D6" s="122"/>
      <c r="E6" s="125"/>
    </row>
    <row r="7" spans="1:5" s="2" customFormat="1" ht="12" customHeight="1">
      <c r="A7" s="122" t="s">
        <v>85</v>
      </c>
      <c r="B7" s="122" t="str">
        <f>'Krycí list'!E26</f>
        <v>Obec Dolní Bečva</v>
      </c>
      <c r="C7" s="124"/>
      <c r="D7" s="122"/>
      <c r="E7" s="125"/>
    </row>
    <row r="8" spans="1:5" s="2" customFormat="1" ht="12" customHeight="1">
      <c r="A8" s="122" t="s">
        <v>86</v>
      </c>
      <c r="B8" s="122" t="str">
        <f>'Krycí list'!E28</f>
        <v> </v>
      </c>
      <c r="C8" s="124"/>
      <c r="D8" s="122"/>
      <c r="E8" s="125"/>
    </row>
    <row r="9" spans="1:5" s="2" customFormat="1" ht="12" customHeight="1">
      <c r="A9" s="122" t="s">
        <v>87</v>
      </c>
      <c r="B9" s="122" t="s">
        <v>88</v>
      </c>
      <c r="C9" s="124"/>
      <c r="D9" s="122"/>
      <c r="E9" s="125"/>
    </row>
    <row r="10" spans="1:5" s="2" customFormat="1" ht="6" customHeight="1">
      <c r="A10" s="120"/>
      <c r="B10" s="120"/>
      <c r="C10" s="120"/>
      <c r="D10" s="120"/>
      <c r="E10" s="120"/>
    </row>
    <row r="11" spans="1:5" s="2" customFormat="1" ht="12" customHeight="1">
      <c r="A11" s="126" t="s">
        <v>89</v>
      </c>
      <c r="B11" s="127" t="s">
        <v>90</v>
      </c>
      <c r="C11" s="128" t="s">
        <v>91</v>
      </c>
      <c r="D11" s="129" t="s">
        <v>92</v>
      </c>
      <c r="E11" s="128" t="s">
        <v>93</v>
      </c>
    </row>
    <row r="12" spans="1:5" s="2" customFormat="1" ht="12" customHeight="1">
      <c r="A12" s="130">
        <v>1</v>
      </c>
      <c r="B12" s="131">
        <v>2</v>
      </c>
      <c r="C12" s="132">
        <v>3</v>
      </c>
      <c r="D12" s="133">
        <v>4</v>
      </c>
      <c r="E12" s="132">
        <v>5</v>
      </c>
    </row>
    <row r="13" spans="1:5" s="2" customFormat="1" ht="3.75" customHeight="1">
      <c r="A13" s="134"/>
      <c r="B13" s="135"/>
      <c r="C13" s="135"/>
      <c r="D13" s="135"/>
      <c r="E13" s="136"/>
    </row>
    <row r="14" spans="1:5" s="137" customFormat="1" ht="12.75" customHeight="1">
      <c r="A14" s="138" t="str">
        <f>Rozpocet!D14</f>
        <v>HSV</v>
      </c>
      <c r="B14" s="139" t="str">
        <f>Rozpocet!E14</f>
        <v>Práce a dodávky HSV</v>
      </c>
      <c r="C14" s="140">
        <f>Rozpocet!I14</f>
        <v>0</v>
      </c>
      <c r="D14" s="141">
        <f>Rozpocet!K14</f>
        <v>0</v>
      </c>
      <c r="E14" s="141">
        <f>Rozpocet!M14</f>
        <v>0</v>
      </c>
    </row>
    <row r="15" spans="1:5" s="137" customFormat="1" ht="12.75" customHeight="1">
      <c r="A15" s="142" t="str">
        <f>Rozpocet!D15</f>
        <v>1</v>
      </c>
      <c r="B15" s="143" t="str">
        <f>Rozpocet!E15</f>
        <v>Zemní práce</v>
      </c>
      <c r="C15" s="144">
        <f>Rozpocet!I15</f>
        <v>0</v>
      </c>
      <c r="D15" s="145">
        <f>Rozpocet!K15</f>
        <v>0</v>
      </c>
      <c r="E15" s="145">
        <f>Rozpocet!M15</f>
        <v>0</v>
      </c>
    </row>
    <row r="16" spans="1:5" s="137" customFormat="1" ht="12.75" customHeight="1">
      <c r="A16" s="142" t="str">
        <f>Rozpocet!D164</f>
        <v>2</v>
      </c>
      <c r="B16" s="143" t="str">
        <f>Rozpocet!E164</f>
        <v>Zakládání</v>
      </c>
      <c r="C16" s="144">
        <f>Rozpocet!I164</f>
        <v>0</v>
      </c>
      <c r="D16" s="145">
        <f>Rozpocet!K164</f>
        <v>0</v>
      </c>
      <c r="E16" s="145">
        <f>Rozpocet!M164</f>
        <v>0</v>
      </c>
    </row>
    <row r="17" spans="1:5" s="137" customFormat="1" ht="12.75" customHeight="1">
      <c r="A17" s="142" t="str">
        <f>Rozpocet!D167</f>
        <v>4</v>
      </c>
      <c r="B17" s="143" t="str">
        <f>Rozpocet!E167</f>
        <v>Vodorovné konstrukce</v>
      </c>
      <c r="C17" s="144">
        <f>Rozpocet!I167</f>
        <v>0</v>
      </c>
      <c r="D17" s="145">
        <f>Rozpocet!K167</f>
        <v>0</v>
      </c>
      <c r="E17" s="145">
        <f>Rozpocet!M167</f>
        <v>0</v>
      </c>
    </row>
    <row r="18" spans="1:5" s="137" customFormat="1" ht="12.75" customHeight="1">
      <c r="A18" s="142" t="str">
        <f>Rozpocet!D172</f>
        <v>5</v>
      </c>
      <c r="B18" s="143" t="str">
        <f>Rozpocet!E172</f>
        <v>Komunikace</v>
      </c>
      <c r="C18" s="144">
        <f>Rozpocet!I172</f>
        <v>0</v>
      </c>
      <c r="D18" s="145">
        <f>Rozpocet!K172</f>
        <v>0</v>
      </c>
      <c r="E18" s="145">
        <f>Rozpocet!M172</f>
        <v>0</v>
      </c>
    </row>
    <row r="19" spans="1:5" s="137" customFormat="1" ht="12.75" customHeight="1">
      <c r="A19" s="142" t="str">
        <f>Rozpocet!D181</f>
        <v>8</v>
      </c>
      <c r="B19" s="143" t="str">
        <f>Rozpocet!E181</f>
        <v>Trubní vedení</v>
      </c>
      <c r="C19" s="144">
        <f>Rozpocet!I181</f>
        <v>0</v>
      </c>
      <c r="D19" s="145">
        <f>Rozpocet!K181</f>
        <v>0</v>
      </c>
      <c r="E19" s="145">
        <f>Rozpocet!M181</f>
        <v>0</v>
      </c>
    </row>
    <row r="20" spans="1:5" s="137" customFormat="1" ht="12.75" customHeight="1">
      <c r="A20" s="142" t="str">
        <f>Rozpocet!D219</f>
        <v>9</v>
      </c>
      <c r="B20" s="143" t="str">
        <f>Rozpocet!E219</f>
        <v>Ostatní konstrukce a práce-bourání</v>
      </c>
      <c r="C20" s="144">
        <f>Rozpocet!I219</f>
        <v>0</v>
      </c>
      <c r="D20" s="145">
        <f>Rozpocet!K219</f>
        <v>0</v>
      </c>
      <c r="E20" s="145">
        <f>Rozpocet!M219</f>
        <v>0</v>
      </c>
    </row>
    <row r="21" spans="2:5" s="146" customFormat="1" ht="12.75" customHeight="1">
      <c r="B21" s="147" t="s">
        <v>94</v>
      </c>
      <c r="C21" s="148">
        <f>Rozpocet!I235</f>
        <v>0</v>
      </c>
      <c r="D21" s="149">
        <f>Rozpocet!K235</f>
        <v>0</v>
      </c>
      <c r="E21" s="149">
        <f>Rozpocet!M235</f>
        <v>0</v>
      </c>
    </row>
  </sheetData>
  <sheetProtection/>
  <printOptions/>
  <pageMargins left="1.1023621559143066" right="1.1023621559143066" top="0.787401556968689" bottom="0.787401556968689" header="0" footer="0"/>
  <pageSetup fitToHeight="999" orientation="portrait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5"/>
  <sheetViews>
    <sheetView showGridLines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8" width="9.140625" style="2" hidden="1" customWidth="1"/>
    <col min="19" max="16384" width="9.140625" style="2" customWidth="1"/>
  </cols>
  <sheetData>
    <row r="1" spans="1:16" s="2" customFormat="1" ht="18" customHeight="1">
      <c r="A1" s="119" t="s">
        <v>95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1"/>
      <c r="P1" s="151"/>
    </row>
    <row r="2" spans="1:16" s="2" customFormat="1" ht="11.25" customHeight="1">
      <c r="A2" s="121" t="s">
        <v>81</v>
      </c>
      <c r="B2" s="122"/>
      <c r="C2" s="122" t="str">
        <f>'Krycí list'!E5</f>
        <v>Prodloužení kanalizace obce Dolní Bečva v m.č.Dolní Rozpité</v>
      </c>
      <c r="D2" s="122"/>
      <c r="E2" s="122"/>
      <c r="F2" s="122"/>
      <c r="G2" s="122"/>
      <c r="H2" s="122"/>
      <c r="I2" s="122"/>
      <c r="J2" s="122"/>
      <c r="K2" s="122"/>
      <c r="L2" s="150"/>
      <c r="M2" s="150"/>
      <c r="N2" s="150"/>
      <c r="O2" s="151"/>
      <c r="P2" s="151"/>
    </row>
    <row r="3" spans="1:16" s="2" customFormat="1" ht="11.25" customHeight="1">
      <c r="A3" s="121" t="s">
        <v>82</v>
      </c>
      <c r="B3" s="122"/>
      <c r="C3" s="122" t="str">
        <f>'Krycí list'!E7</f>
        <v>SO 01 Gravitační kanalizační sběrače S</v>
      </c>
      <c r="D3" s="122"/>
      <c r="E3" s="122"/>
      <c r="F3" s="122"/>
      <c r="G3" s="122"/>
      <c r="H3" s="122"/>
      <c r="I3" s="122"/>
      <c r="J3" s="122"/>
      <c r="K3" s="122"/>
      <c r="L3" s="150"/>
      <c r="M3" s="150"/>
      <c r="N3" s="150"/>
      <c r="O3" s="151"/>
      <c r="P3" s="151"/>
    </row>
    <row r="4" spans="1:16" s="2" customFormat="1" ht="11.25" customHeight="1">
      <c r="A4" s="121" t="s">
        <v>83</v>
      </c>
      <c r="B4" s="122"/>
      <c r="C4" s="122" t="str">
        <f>'Krycí list'!E9</f>
        <v>SO 01 Gravitační kanalizační sběrače S úsek Š3-Š17</v>
      </c>
      <c r="D4" s="122"/>
      <c r="E4" s="122"/>
      <c r="F4" s="122"/>
      <c r="G4" s="122"/>
      <c r="H4" s="122"/>
      <c r="I4" s="122"/>
      <c r="J4" s="122"/>
      <c r="K4" s="122"/>
      <c r="L4" s="150"/>
      <c r="M4" s="150"/>
      <c r="N4" s="150"/>
      <c r="O4" s="151"/>
      <c r="P4" s="151"/>
    </row>
    <row r="5" spans="1:16" s="2" customFormat="1" ht="11.25" customHeight="1">
      <c r="A5" s="122" t="s">
        <v>96</v>
      </c>
      <c r="B5" s="122"/>
      <c r="C5" s="122" t="str">
        <f>'Krycí list'!P5</f>
        <v> </v>
      </c>
      <c r="D5" s="122"/>
      <c r="E5" s="122"/>
      <c r="F5" s="122"/>
      <c r="G5" s="122"/>
      <c r="H5" s="122"/>
      <c r="I5" s="122"/>
      <c r="J5" s="122"/>
      <c r="K5" s="122"/>
      <c r="L5" s="150"/>
      <c r="M5" s="150"/>
      <c r="N5" s="150"/>
      <c r="O5" s="151"/>
      <c r="P5" s="151"/>
    </row>
    <row r="6" spans="1:16" s="2" customFormat="1" ht="6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50"/>
      <c r="M6" s="150"/>
      <c r="N6" s="150"/>
      <c r="O6" s="151"/>
      <c r="P6" s="151"/>
    </row>
    <row r="7" spans="1:16" s="2" customFormat="1" ht="11.25" customHeight="1">
      <c r="A7" s="122" t="s">
        <v>85</v>
      </c>
      <c r="B7" s="122"/>
      <c r="C7" s="122" t="str">
        <f>'Krycí list'!E26</f>
        <v>Obec Dolní Bečva</v>
      </c>
      <c r="D7" s="122"/>
      <c r="E7" s="122"/>
      <c r="F7" s="122"/>
      <c r="G7" s="122"/>
      <c r="H7" s="122"/>
      <c r="I7" s="122"/>
      <c r="J7" s="122"/>
      <c r="K7" s="122"/>
      <c r="L7" s="150"/>
      <c r="M7" s="150"/>
      <c r="N7" s="150"/>
      <c r="O7" s="151"/>
      <c r="P7" s="151"/>
    </row>
    <row r="8" spans="1:16" s="2" customFormat="1" ht="11.25" customHeight="1">
      <c r="A8" s="122" t="s">
        <v>86</v>
      </c>
      <c r="B8" s="122"/>
      <c r="C8" s="122" t="str">
        <f>'Krycí list'!E28</f>
        <v> </v>
      </c>
      <c r="D8" s="122"/>
      <c r="E8" s="122"/>
      <c r="F8" s="122"/>
      <c r="G8" s="122"/>
      <c r="H8" s="122"/>
      <c r="I8" s="122"/>
      <c r="J8" s="122"/>
      <c r="K8" s="122"/>
      <c r="L8" s="150"/>
      <c r="M8" s="150"/>
      <c r="N8" s="150"/>
      <c r="O8" s="151"/>
      <c r="P8" s="151"/>
    </row>
    <row r="9" spans="1:16" s="2" customFormat="1" ht="11.25" customHeight="1">
      <c r="A9" s="122" t="s">
        <v>87</v>
      </c>
      <c r="B9" s="122"/>
      <c r="C9" s="122" t="s">
        <v>88</v>
      </c>
      <c r="D9" s="122"/>
      <c r="E9" s="122"/>
      <c r="F9" s="122"/>
      <c r="G9" s="122"/>
      <c r="H9" s="122"/>
      <c r="I9" s="122"/>
      <c r="J9" s="122"/>
      <c r="K9" s="122"/>
      <c r="L9" s="150"/>
      <c r="M9" s="150"/>
      <c r="N9" s="150"/>
      <c r="O9" s="151"/>
      <c r="P9" s="151"/>
    </row>
    <row r="10" spans="1:16" s="2" customFormat="1" ht="5.25" customHeight="1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1"/>
      <c r="P10" s="151"/>
    </row>
    <row r="11" spans="1:16" s="2" customFormat="1" ht="21.75" customHeight="1">
      <c r="A11" s="126" t="s">
        <v>97</v>
      </c>
      <c r="B11" s="127" t="s">
        <v>98</v>
      </c>
      <c r="C11" s="127" t="s">
        <v>99</v>
      </c>
      <c r="D11" s="127" t="s">
        <v>100</v>
      </c>
      <c r="E11" s="127" t="s">
        <v>90</v>
      </c>
      <c r="F11" s="127" t="s">
        <v>101</v>
      </c>
      <c r="G11" s="127" t="s">
        <v>102</v>
      </c>
      <c r="H11" s="127" t="s">
        <v>103</v>
      </c>
      <c r="I11" s="127" t="s">
        <v>91</v>
      </c>
      <c r="J11" s="127" t="s">
        <v>104</v>
      </c>
      <c r="K11" s="127" t="s">
        <v>92</v>
      </c>
      <c r="L11" s="127" t="s">
        <v>105</v>
      </c>
      <c r="M11" s="127" t="s">
        <v>106</v>
      </c>
      <c r="N11" s="128" t="s">
        <v>107</v>
      </c>
      <c r="O11" s="152" t="s">
        <v>108</v>
      </c>
      <c r="P11" s="153" t="s">
        <v>109</v>
      </c>
    </row>
    <row r="12" spans="1:16" s="2" customFormat="1" ht="11.25" customHeight="1">
      <c r="A12" s="130">
        <v>1</v>
      </c>
      <c r="B12" s="131">
        <v>2</v>
      </c>
      <c r="C12" s="131">
        <v>3</v>
      </c>
      <c r="D12" s="131">
        <v>4</v>
      </c>
      <c r="E12" s="131">
        <v>5</v>
      </c>
      <c r="F12" s="131">
        <v>6</v>
      </c>
      <c r="G12" s="131">
        <v>7</v>
      </c>
      <c r="H12" s="131">
        <v>8</v>
      </c>
      <c r="I12" s="131">
        <v>9</v>
      </c>
      <c r="J12" s="131"/>
      <c r="K12" s="131"/>
      <c r="L12" s="131"/>
      <c r="M12" s="131"/>
      <c r="N12" s="132">
        <v>10</v>
      </c>
      <c r="O12" s="154">
        <v>11</v>
      </c>
      <c r="P12" s="155">
        <v>12</v>
      </c>
    </row>
    <row r="13" spans="1:16" s="2" customFormat="1" ht="3.75" customHeight="1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1"/>
      <c r="P13" s="156"/>
    </row>
    <row r="14" spans="1:16" s="137" customFormat="1" ht="12.75" customHeight="1">
      <c r="A14" s="157"/>
      <c r="B14" s="158" t="s">
        <v>68</v>
      </c>
      <c r="C14" s="157"/>
      <c r="D14" s="157" t="s">
        <v>47</v>
      </c>
      <c r="E14" s="157" t="s">
        <v>110</v>
      </c>
      <c r="F14" s="157"/>
      <c r="G14" s="157"/>
      <c r="H14" s="157"/>
      <c r="I14" s="159">
        <f>I15+I164+I167+I172+I181+I219</f>
        <v>0</v>
      </c>
      <c r="J14" s="157"/>
      <c r="K14" s="160">
        <f>K15+K164+K167+K172+K181+K219</f>
        <v>0</v>
      </c>
      <c r="L14" s="157"/>
      <c r="M14" s="160">
        <f>M15+M164+M167+M172+M181+M219</f>
        <v>0</v>
      </c>
      <c r="N14" s="157"/>
      <c r="P14" s="139" t="s">
        <v>111</v>
      </c>
    </row>
    <row r="15" spans="2:16" s="137" customFormat="1" ht="12.75" customHeight="1">
      <c r="B15" s="142" t="s">
        <v>68</v>
      </c>
      <c r="D15" s="143" t="s">
        <v>11</v>
      </c>
      <c r="E15" s="143" t="s">
        <v>112</v>
      </c>
      <c r="I15" s="144">
        <f>SUM(I16:I163)</f>
        <v>0</v>
      </c>
      <c r="K15" s="145">
        <f>SUM(K16:K163)</f>
        <v>0</v>
      </c>
      <c r="M15" s="145">
        <f>SUM(M16:M163)</f>
        <v>0</v>
      </c>
      <c r="P15" s="143" t="s">
        <v>11</v>
      </c>
    </row>
    <row r="16" spans="1:16" s="17" customFormat="1" ht="13.5" customHeight="1">
      <c r="A16" s="161" t="s">
        <v>11</v>
      </c>
      <c r="B16" s="161" t="s">
        <v>113</v>
      </c>
      <c r="C16" s="161" t="s">
        <v>114</v>
      </c>
      <c r="D16" s="17" t="s">
        <v>115</v>
      </c>
      <c r="E16" s="162" t="s">
        <v>116</v>
      </c>
      <c r="F16" s="161" t="s">
        <v>117</v>
      </c>
      <c r="G16" s="163">
        <v>402.175</v>
      </c>
      <c r="H16" s="164">
        <v>0</v>
      </c>
      <c r="I16" s="165">
        <f>ROUND(G16*H16,2)</f>
        <v>0</v>
      </c>
      <c r="J16" s="166">
        <v>0</v>
      </c>
      <c r="K16" s="163">
        <f>G16*J16</f>
        <v>0</v>
      </c>
      <c r="L16" s="166">
        <v>0</v>
      </c>
      <c r="M16" s="163">
        <f>G16*L16</f>
        <v>0</v>
      </c>
      <c r="N16" s="167">
        <v>20</v>
      </c>
      <c r="O16" s="168">
        <v>4</v>
      </c>
      <c r="P16" s="17" t="s">
        <v>118</v>
      </c>
    </row>
    <row r="17" spans="4:18" s="17" customFormat="1" ht="15.75" customHeight="1">
      <c r="D17" s="169"/>
      <c r="E17" s="169" t="s">
        <v>119</v>
      </c>
      <c r="G17" s="170">
        <v>402.175</v>
      </c>
      <c r="P17" s="169" t="s">
        <v>118</v>
      </c>
      <c r="Q17" s="169" t="s">
        <v>118</v>
      </c>
      <c r="R17" s="169" t="s">
        <v>120</v>
      </c>
    </row>
    <row r="18" spans="1:16" s="17" customFormat="1" ht="13.5" customHeight="1">
      <c r="A18" s="161" t="s">
        <v>118</v>
      </c>
      <c r="B18" s="161" t="s">
        <v>113</v>
      </c>
      <c r="C18" s="161" t="s">
        <v>114</v>
      </c>
      <c r="D18" s="17" t="s">
        <v>121</v>
      </c>
      <c r="E18" s="162" t="s">
        <v>122</v>
      </c>
      <c r="F18" s="161" t="s">
        <v>117</v>
      </c>
      <c r="G18" s="163">
        <v>402.175</v>
      </c>
      <c r="H18" s="164">
        <v>0</v>
      </c>
      <c r="I18" s="165">
        <f>ROUND(G18*H18,2)</f>
        <v>0</v>
      </c>
      <c r="J18" s="166">
        <v>0</v>
      </c>
      <c r="K18" s="163">
        <f>G18*J18</f>
        <v>0</v>
      </c>
      <c r="L18" s="166">
        <v>0</v>
      </c>
      <c r="M18" s="163">
        <f>G18*L18</f>
        <v>0</v>
      </c>
      <c r="N18" s="167">
        <v>20</v>
      </c>
      <c r="O18" s="168">
        <v>4</v>
      </c>
      <c r="P18" s="17" t="s">
        <v>118</v>
      </c>
    </row>
    <row r="19" spans="4:18" s="17" customFormat="1" ht="15.75" customHeight="1">
      <c r="D19" s="169"/>
      <c r="E19" s="169" t="s">
        <v>123</v>
      </c>
      <c r="G19" s="170">
        <v>327.175</v>
      </c>
      <c r="P19" s="169" t="s">
        <v>118</v>
      </c>
      <c r="Q19" s="169" t="s">
        <v>118</v>
      </c>
      <c r="R19" s="169" t="s">
        <v>120</v>
      </c>
    </row>
    <row r="20" spans="4:18" s="17" customFormat="1" ht="15.75" customHeight="1">
      <c r="D20" s="171" t="s">
        <v>124</v>
      </c>
      <c r="E20" s="171" t="s">
        <v>125</v>
      </c>
      <c r="G20" s="172">
        <v>327.175</v>
      </c>
      <c r="P20" s="171" t="s">
        <v>118</v>
      </c>
      <c r="Q20" s="171" t="s">
        <v>126</v>
      </c>
      <c r="R20" s="171" t="s">
        <v>120</v>
      </c>
    </row>
    <row r="21" spans="4:18" s="17" customFormat="1" ht="15.75" customHeight="1">
      <c r="D21" s="169" t="s">
        <v>127</v>
      </c>
      <c r="E21" s="169" t="s">
        <v>128</v>
      </c>
      <c r="G21" s="170">
        <v>75</v>
      </c>
      <c r="P21" s="169" t="s">
        <v>118</v>
      </c>
      <c r="Q21" s="169" t="s">
        <v>118</v>
      </c>
      <c r="R21" s="169" t="s">
        <v>120</v>
      </c>
    </row>
    <row r="22" spans="4:18" s="17" customFormat="1" ht="15.75" customHeight="1">
      <c r="D22" s="173" t="s">
        <v>119</v>
      </c>
      <c r="E22" s="173" t="s">
        <v>129</v>
      </c>
      <c r="G22" s="174">
        <v>402.175</v>
      </c>
      <c r="P22" s="173" t="s">
        <v>118</v>
      </c>
      <c r="Q22" s="173" t="s">
        <v>130</v>
      </c>
      <c r="R22" s="173" t="s">
        <v>120</v>
      </c>
    </row>
    <row r="23" spans="1:16" s="17" customFormat="1" ht="13.5" customHeight="1">
      <c r="A23" s="161" t="s">
        <v>126</v>
      </c>
      <c r="B23" s="161" t="s">
        <v>113</v>
      </c>
      <c r="C23" s="161" t="s">
        <v>131</v>
      </c>
      <c r="D23" s="17" t="s">
        <v>132</v>
      </c>
      <c r="E23" s="162" t="s">
        <v>133</v>
      </c>
      <c r="F23" s="161" t="s">
        <v>134</v>
      </c>
      <c r="G23" s="163">
        <v>18</v>
      </c>
      <c r="H23" s="164">
        <v>0</v>
      </c>
      <c r="I23" s="165">
        <f>ROUND(G23*H23,2)</f>
        <v>0</v>
      </c>
      <c r="J23" s="166">
        <v>0</v>
      </c>
      <c r="K23" s="163">
        <f>G23*J23</f>
        <v>0</v>
      </c>
      <c r="L23" s="166">
        <v>0</v>
      </c>
      <c r="M23" s="163">
        <f>G23*L23</f>
        <v>0</v>
      </c>
      <c r="N23" s="167">
        <v>20</v>
      </c>
      <c r="O23" s="168">
        <v>4</v>
      </c>
      <c r="P23" s="17" t="s">
        <v>118</v>
      </c>
    </row>
    <row r="24" spans="4:18" s="17" customFormat="1" ht="15.75" customHeight="1">
      <c r="D24" s="169"/>
      <c r="E24" s="169" t="s">
        <v>135</v>
      </c>
      <c r="G24" s="170">
        <v>18</v>
      </c>
      <c r="P24" s="169" t="s">
        <v>118</v>
      </c>
      <c r="Q24" s="169" t="s">
        <v>118</v>
      </c>
      <c r="R24" s="169" t="s">
        <v>120</v>
      </c>
    </row>
    <row r="25" spans="1:16" s="17" customFormat="1" ht="24" customHeight="1">
      <c r="A25" s="161" t="s">
        <v>130</v>
      </c>
      <c r="B25" s="161" t="s">
        <v>113</v>
      </c>
      <c r="C25" s="161" t="s">
        <v>131</v>
      </c>
      <c r="D25" s="17" t="s">
        <v>136</v>
      </c>
      <c r="E25" s="162" t="s">
        <v>137</v>
      </c>
      <c r="F25" s="161" t="s">
        <v>134</v>
      </c>
      <c r="G25" s="163">
        <v>1.5</v>
      </c>
      <c r="H25" s="164">
        <v>0</v>
      </c>
      <c r="I25" s="165">
        <f>ROUND(G25*H25,2)</f>
        <v>0</v>
      </c>
      <c r="J25" s="166">
        <v>0</v>
      </c>
      <c r="K25" s="163">
        <f>G25*J25</f>
        <v>0</v>
      </c>
      <c r="L25" s="166">
        <v>0</v>
      </c>
      <c r="M25" s="163">
        <f>G25*L25</f>
        <v>0</v>
      </c>
      <c r="N25" s="167">
        <v>20</v>
      </c>
      <c r="O25" s="168">
        <v>4</v>
      </c>
      <c r="P25" s="17" t="s">
        <v>118</v>
      </c>
    </row>
    <row r="26" spans="4:18" s="17" customFormat="1" ht="15.75" customHeight="1">
      <c r="D26" s="169"/>
      <c r="E26" s="169" t="s">
        <v>138</v>
      </c>
      <c r="G26" s="170">
        <v>1.5</v>
      </c>
      <c r="P26" s="169" t="s">
        <v>118</v>
      </c>
      <c r="Q26" s="169" t="s">
        <v>118</v>
      </c>
      <c r="R26" s="169" t="s">
        <v>120</v>
      </c>
    </row>
    <row r="27" spans="1:16" s="17" customFormat="1" ht="13.5" customHeight="1">
      <c r="A27" s="161" t="s">
        <v>139</v>
      </c>
      <c r="B27" s="161" t="s">
        <v>113</v>
      </c>
      <c r="C27" s="161" t="s">
        <v>131</v>
      </c>
      <c r="D27" s="17" t="s">
        <v>140</v>
      </c>
      <c r="E27" s="162" t="s">
        <v>141</v>
      </c>
      <c r="F27" s="161" t="s">
        <v>134</v>
      </c>
      <c r="G27" s="163">
        <v>6</v>
      </c>
      <c r="H27" s="164">
        <v>0</v>
      </c>
      <c r="I27" s="165">
        <f>ROUND(G27*H27,2)</f>
        <v>0</v>
      </c>
      <c r="J27" s="166">
        <v>0</v>
      </c>
      <c r="K27" s="163">
        <f>G27*J27</f>
        <v>0</v>
      </c>
      <c r="L27" s="166">
        <v>0</v>
      </c>
      <c r="M27" s="163">
        <f>G27*L27</f>
        <v>0</v>
      </c>
      <c r="N27" s="167">
        <v>20</v>
      </c>
      <c r="O27" s="168">
        <v>4</v>
      </c>
      <c r="P27" s="17" t="s">
        <v>118</v>
      </c>
    </row>
    <row r="28" spans="4:18" s="17" customFormat="1" ht="15.75" customHeight="1">
      <c r="D28" s="169"/>
      <c r="E28" s="169" t="s">
        <v>142</v>
      </c>
      <c r="G28" s="170">
        <v>6</v>
      </c>
      <c r="P28" s="169" t="s">
        <v>118</v>
      </c>
      <c r="Q28" s="169" t="s">
        <v>118</v>
      </c>
      <c r="R28" s="169" t="s">
        <v>120</v>
      </c>
    </row>
    <row r="29" spans="1:16" s="17" customFormat="1" ht="13.5" customHeight="1">
      <c r="A29" s="161" t="s">
        <v>143</v>
      </c>
      <c r="B29" s="161" t="s">
        <v>113</v>
      </c>
      <c r="C29" s="161" t="s">
        <v>131</v>
      </c>
      <c r="D29" s="17" t="s">
        <v>144</v>
      </c>
      <c r="E29" s="162" t="s">
        <v>145</v>
      </c>
      <c r="F29" s="161" t="s">
        <v>146</v>
      </c>
      <c r="G29" s="163">
        <v>21.6</v>
      </c>
      <c r="H29" s="164">
        <v>0</v>
      </c>
      <c r="I29" s="165">
        <f>ROUND(G29*H29,2)</f>
        <v>0</v>
      </c>
      <c r="J29" s="166">
        <v>0</v>
      </c>
      <c r="K29" s="163">
        <f>G29*J29</f>
        <v>0</v>
      </c>
      <c r="L29" s="166">
        <v>0</v>
      </c>
      <c r="M29" s="163">
        <f>G29*L29</f>
        <v>0</v>
      </c>
      <c r="N29" s="167">
        <v>20</v>
      </c>
      <c r="O29" s="168">
        <v>4</v>
      </c>
      <c r="P29" s="17" t="s">
        <v>118</v>
      </c>
    </row>
    <row r="30" spans="4:18" s="17" customFormat="1" ht="15.75" customHeight="1">
      <c r="D30" s="169" t="s">
        <v>147</v>
      </c>
      <c r="E30" s="169" t="s">
        <v>148</v>
      </c>
      <c r="G30" s="170">
        <v>21.6</v>
      </c>
      <c r="P30" s="169" t="s">
        <v>118</v>
      </c>
      <c r="Q30" s="169" t="s">
        <v>118</v>
      </c>
      <c r="R30" s="169" t="s">
        <v>120</v>
      </c>
    </row>
    <row r="31" spans="1:16" s="17" customFormat="1" ht="13.5" customHeight="1">
      <c r="A31" s="161" t="s">
        <v>149</v>
      </c>
      <c r="B31" s="161" t="s">
        <v>113</v>
      </c>
      <c r="C31" s="161" t="s">
        <v>131</v>
      </c>
      <c r="D31" s="17" t="s">
        <v>150</v>
      </c>
      <c r="E31" s="162" t="s">
        <v>151</v>
      </c>
      <c r="F31" s="161" t="s">
        <v>146</v>
      </c>
      <c r="G31" s="163">
        <v>9.135</v>
      </c>
      <c r="H31" s="164">
        <v>0</v>
      </c>
      <c r="I31" s="165">
        <f>ROUND(G31*H31,2)</f>
        <v>0</v>
      </c>
      <c r="J31" s="166">
        <v>0</v>
      </c>
      <c r="K31" s="163">
        <f>G31*J31</f>
        <v>0</v>
      </c>
      <c r="L31" s="166">
        <v>0</v>
      </c>
      <c r="M31" s="163">
        <f>G31*L31</f>
        <v>0</v>
      </c>
      <c r="N31" s="167">
        <v>20</v>
      </c>
      <c r="O31" s="168">
        <v>4</v>
      </c>
      <c r="P31" s="17" t="s">
        <v>118</v>
      </c>
    </row>
    <row r="32" spans="4:18" s="17" customFormat="1" ht="15.75" customHeight="1">
      <c r="D32" s="175"/>
      <c r="E32" s="175" t="s">
        <v>152</v>
      </c>
      <c r="G32" s="176"/>
      <c r="P32" s="175" t="s">
        <v>118</v>
      </c>
      <c r="Q32" s="175" t="s">
        <v>11</v>
      </c>
      <c r="R32" s="175" t="s">
        <v>120</v>
      </c>
    </row>
    <row r="33" spans="4:18" s="17" customFormat="1" ht="15.75" customHeight="1">
      <c r="D33" s="169" t="s">
        <v>153</v>
      </c>
      <c r="E33" s="169" t="s">
        <v>154</v>
      </c>
      <c r="G33" s="170">
        <v>18.27</v>
      </c>
      <c r="P33" s="169" t="s">
        <v>118</v>
      </c>
      <c r="Q33" s="169" t="s">
        <v>118</v>
      </c>
      <c r="R33" s="169" t="s">
        <v>120</v>
      </c>
    </row>
    <row r="34" spans="4:18" s="17" customFormat="1" ht="15.75" customHeight="1">
      <c r="D34" s="169"/>
      <c r="E34" s="169" t="s">
        <v>155</v>
      </c>
      <c r="G34" s="170">
        <v>9.135</v>
      </c>
      <c r="P34" s="169" t="s">
        <v>118</v>
      </c>
      <c r="Q34" s="169" t="s">
        <v>118</v>
      </c>
      <c r="R34" s="169" t="s">
        <v>120</v>
      </c>
    </row>
    <row r="35" spans="1:16" s="17" customFormat="1" ht="13.5" customHeight="1">
      <c r="A35" s="161" t="s">
        <v>156</v>
      </c>
      <c r="B35" s="161" t="s">
        <v>113</v>
      </c>
      <c r="C35" s="161" t="s">
        <v>131</v>
      </c>
      <c r="D35" s="17" t="s">
        <v>157</v>
      </c>
      <c r="E35" s="162" t="s">
        <v>158</v>
      </c>
      <c r="F35" s="161" t="s">
        <v>146</v>
      </c>
      <c r="G35" s="163">
        <v>2.741</v>
      </c>
      <c r="H35" s="164">
        <v>0</v>
      </c>
      <c r="I35" s="165">
        <f>ROUND(G35*H35,2)</f>
        <v>0</v>
      </c>
      <c r="J35" s="166">
        <v>0</v>
      </c>
      <c r="K35" s="163">
        <f>G35*J35</f>
        <v>0</v>
      </c>
      <c r="L35" s="166">
        <v>0</v>
      </c>
      <c r="M35" s="163">
        <f>G35*L35</f>
        <v>0</v>
      </c>
      <c r="N35" s="167">
        <v>20</v>
      </c>
      <c r="O35" s="168">
        <v>4</v>
      </c>
      <c r="P35" s="17" t="s">
        <v>118</v>
      </c>
    </row>
    <row r="36" spans="4:18" s="17" customFormat="1" ht="15.75" customHeight="1">
      <c r="D36" s="169"/>
      <c r="E36" s="169" t="s">
        <v>159</v>
      </c>
      <c r="G36" s="170">
        <v>2.7405</v>
      </c>
      <c r="P36" s="169" t="s">
        <v>118</v>
      </c>
      <c r="Q36" s="169" t="s">
        <v>118</v>
      </c>
      <c r="R36" s="169" t="s">
        <v>120</v>
      </c>
    </row>
    <row r="37" spans="1:16" s="17" customFormat="1" ht="13.5" customHeight="1">
      <c r="A37" s="161" t="s">
        <v>160</v>
      </c>
      <c r="B37" s="161" t="s">
        <v>113</v>
      </c>
      <c r="C37" s="161" t="s">
        <v>131</v>
      </c>
      <c r="D37" s="17" t="s">
        <v>161</v>
      </c>
      <c r="E37" s="162" t="s">
        <v>162</v>
      </c>
      <c r="F37" s="161" t="s">
        <v>146</v>
      </c>
      <c r="G37" s="163">
        <v>516.027</v>
      </c>
      <c r="H37" s="164">
        <v>0</v>
      </c>
      <c r="I37" s="165">
        <f>ROUND(G37*H37,2)</f>
        <v>0</v>
      </c>
      <c r="J37" s="166">
        <v>0</v>
      </c>
      <c r="K37" s="163">
        <f>G37*J37</f>
        <v>0</v>
      </c>
      <c r="L37" s="166">
        <v>0</v>
      </c>
      <c r="M37" s="163">
        <f>G37*L37</f>
        <v>0</v>
      </c>
      <c r="N37" s="167">
        <v>20</v>
      </c>
      <c r="O37" s="168">
        <v>4</v>
      </c>
      <c r="P37" s="17" t="s">
        <v>118</v>
      </c>
    </row>
    <row r="38" spans="4:18" s="17" customFormat="1" ht="15.75" customHeight="1">
      <c r="D38" s="175"/>
      <c r="E38" s="175" t="s">
        <v>163</v>
      </c>
      <c r="G38" s="176"/>
      <c r="P38" s="175" t="s">
        <v>118</v>
      </c>
      <c r="Q38" s="175" t="s">
        <v>11</v>
      </c>
      <c r="R38" s="175" t="s">
        <v>120</v>
      </c>
    </row>
    <row r="39" spans="4:18" s="17" customFormat="1" ht="15.75" customHeight="1">
      <c r="D39" s="169"/>
      <c r="E39" s="169" t="s">
        <v>164</v>
      </c>
      <c r="G39" s="170">
        <v>29.517165</v>
      </c>
      <c r="P39" s="169" t="s">
        <v>118</v>
      </c>
      <c r="Q39" s="169" t="s">
        <v>118</v>
      </c>
      <c r="R39" s="169" t="s">
        <v>120</v>
      </c>
    </row>
    <row r="40" spans="4:18" s="17" customFormat="1" ht="15.75" customHeight="1">
      <c r="D40" s="169"/>
      <c r="E40" s="169" t="s">
        <v>165</v>
      </c>
      <c r="G40" s="170">
        <v>91.95193</v>
      </c>
      <c r="P40" s="169" t="s">
        <v>118</v>
      </c>
      <c r="Q40" s="169" t="s">
        <v>118</v>
      </c>
      <c r="R40" s="169" t="s">
        <v>120</v>
      </c>
    </row>
    <row r="41" spans="4:18" s="17" customFormat="1" ht="15.75" customHeight="1">
      <c r="D41" s="169"/>
      <c r="E41" s="169" t="s">
        <v>166</v>
      </c>
      <c r="G41" s="170">
        <v>62.8866</v>
      </c>
      <c r="P41" s="169" t="s">
        <v>118</v>
      </c>
      <c r="Q41" s="169" t="s">
        <v>118</v>
      </c>
      <c r="R41" s="169" t="s">
        <v>120</v>
      </c>
    </row>
    <row r="42" spans="4:18" s="17" customFormat="1" ht="15.75" customHeight="1">
      <c r="D42" s="169"/>
      <c r="E42" s="169" t="s">
        <v>167</v>
      </c>
      <c r="G42" s="170">
        <v>59.55873</v>
      </c>
      <c r="P42" s="169" t="s">
        <v>118</v>
      </c>
      <c r="Q42" s="169" t="s">
        <v>118</v>
      </c>
      <c r="R42" s="169" t="s">
        <v>120</v>
      </c>
    </row>
    <row r="43" spans="4:18" s="17" customFormat="1" ht="15.75" customHeight="1">
      <c r="D43" s="169"/>
      <c r="E43" s="169" t="s">
        <v>168</v>
      </c>
      <c r="G43" s="170">
        <v>58.22772</v>
      </c>
      <c r="P43" s="169" t="s">
        <v>118</v>
      </c>
      <c r="Q43" s="169" t="s">
        <v>118</v>
      </c>
      <c r="R43" s="169" t="s">
        <v>120</v>
      </c>
    </row>
    <row r="44" spans="4:18" s="17" customFormat="1" ht="15.75" customHeight="1">
      <c r="D44" s="169"/>
      <c r="E44" s="169" t="s">
        <v>169</v>
      </c>
      <c r="G44" s="170">
        <v>96.01488</v>
      </c>
      <c r="P44" s="169" t="s">
        <v>118</v>
      </c>
      <c r="Q44" s="169" t="s">
        <v>118</v>
      </c>
      <c r="R44" s="169" t="s">
        <v>120</v>
      </c>
    </row>
    <row r="45" spans="4:18" s="17" customFormat="1" ht="15.75" customHeight="1">
      <c r="D45" s="169"/>
      <c r="E45" s="169" t="s">
        <v>170</v>
      </c>
      <c r="G45" s="170">
        <v>102.913385</v>
      </c>
      <c r="P45" s="169" t="s">
        <v>118</v>
      </c>
      <c r="Q45" s="169" t="s">
        <v>118</v>
      </c>
      <c r="R45" s="169" t="s">
        <v>120</v>
      </c>
    </row>
    <row r="46" spans="4:18" s="17" customFormat="1" ht="15.75" customHeight="1">
      <c r="D46" s="169"/>
      <c r="E46" s="169" t="s">
        <v>171</v>
      </c>
      <c r="G46" s="170">
        <v>36.0088</v>
      </c>
      <c r="P46" s="169" t="s">
        <v>118</v>
      </c>
      <c r="Q46" s="169" t="s">
        <v>118</v>
      </c>
      <c r="R46" s="169" t="s">
        <v>120</v>
      </c>
    </row>
    <row r="47" spans="4:18" s="17" customFormat="1" ht="15.75" customHeight="1">
      <c r="D47" s="169"/>
      <c r="E47" s="169" t="s">
        <v>172</v>
      </c>
      <c r="G47" s="170">
        <v>110.005665</v>
      </c>
      <c r="P47" s="169" t="s">
        <v>118</v>
      </c>
      <c r="Q47" s="169" t="s">
        <v>118</v>
      </c>
      <c r="R47" s="169" t="s">
        <v>120</v>
      </c>
    </row>
    <row r="48" spans="4:18" s="17" customFormat="1" ht="15.75" customHeight="1">
      <c r="D48" s="169"/>
      <c r="E48" s="169" t="s">
        <v>173</v>
      </c>
      <c r="G48" s="170">
        <v>60.96725</v>
      </c>
      <c r="P48" s="169" t="s">
        <v>118</v>
      </c>
      <c r="Q48" s="169" t="s">
        <v>118</v>
      </c>
      <c r="R48" s="169" t="s">
        <v>120</v>
      </c>
    </row>
    <row r="49" spans="4:18" s="17" customFormat="1" ht="15.75" customHeight="1">
      <c r="D49" s="169"/>
      <c r="E49" s="169" t="s">
        <v>174</v>
      </c>
      <c r="G49" s="170">
        <v>123.7482225</v>
      </c>
      <c r="P49" s="169" t="s">
        <v>118</v>
      </c>
      <c r="Q49" s="169" t="s">
        <v>118</v>
      </c>
      <c r="R49" s="169" t="s">
        <v>120</v>
      </c>
    </row>
    <row r="50" spans="4:18" s="17" customFormat="1" ht="15.75" customHeight="1">
      <c r="D50" s="169"/>
      <c r="E50" s="169" t="s">
        <v>175</v>
      </c>
      <c r="G50" s="170">
        <v>94.142795</v>
      </c>
      <c r="P50" s="169" t="s">
        <v>118</v>
      </c>
      <c r="Q50" s="169" t="s">
        <v>118</v>
      </c>
      <c r="R50" s="169" t="s">
        <v>120</v>
      </c>
    </row>
    <row r="51" spans="4:18" s="17" customFormat="1" ht="15.75" customHeight="1">
      <c r="D51" s="175"/>
      <c r="E51" s="175" t="s">
        <v>176</v>
      </c>
      <c r="G51" s="177"/>
      <c r="P51" s="175" t="s">
        <v>118</v>
      </c>
      <c r="Q51" s="175" t="s">
        <v>11</v>
      </c>
      <c r="R51" s="175" t="s">
        <v>120</v>
      </c>
    </row>
    <row r="52" spans="4:18" s="17" customFormat="1" ht="15.75" customHeight="1">
      <c r="D52" s="169"/>
      <c r="E52" s="169" t="s">
        <v>177</v>
      </c>
      <c r="G52" s="170">
        <v>14.61075</v>
      </c>
      <c r="P52" s="169" t="s">
        <v>118</v>
      </c>
      <c r="Q52" s="169" t="s">
        <v>118</v>
      </c>
      <c r="R52" s="169" t="s">
        <v>120</v>
      </c>
    </row>
    <row r="53" spans="4:18" s="17" customFormat="1" ht="15.75" customHeight="1">
      <c r="D53" s="175"/>
      <c r="E53" s="175" t="s">
        <v>178</v>
      </c>
      <c r="G53" s="177"/>
      <c r="P53" s="175" t="s">
        <v>118</v>
      </c>
      <c r="Q53" s="175" t="s">
        <v>11</v>
      </c>
      <c r="R53" s="175" t="s">
        <v>120</v>
      </c>
    </row>
    <row r="54" spans="4:18" s="17" customFormat="1" ht="15.75" customHeight="1">
      <c r="D54" s="169"/>
      <c r="E54" s="169" t="s">
        <v>179</v>
      </c>
      <c r="G54" s="170">
        <v>31.3523925</v>
      </c>
      <c r="P54" s="169" t="s">
        <v>118</v>
      </c>
      <c r="Q54" s="169" t="s">
        <v>118</v>
      </c>
      <c r="R54" s="169" t="s">
        <v>120</v>
      </c>
    </row>
    <row r="55" spans="4:18" s="17" customFormat="1" ht="15.75" customHeight="1">
      <c r="D55" s="171" t="s">
        <v>180</v>
      </c>
      <c r="E55" s="171" t="s">
        <v>125</v>
      </c>
      <c r="G55" s="172">
        <v>971.906285</v>
      </c>
      <c r="P55" s="171" t="s">
        <v>118</v>
      </c>
      <c r="Q55" s="171" t="s">
        <v>126</v>
      </c>
      <c r="R55" s="171" t="s">
        <v>120</v>
      </c>
    </row>
    <row r="56" spans="4:18" s="17" customFormat="1" ht="15.75" customHeight="1">
      <c r="D56" s="175"/>
      <c r="E56" s="175" t="s">
        <v>181</v>
      </c>
      <c r="G56" s="177"/>
      <c r="P56" s="175" t="s">
        <v>118</v>
      </c>
      <c r="Q56" s="175" t="s">
        <v>11</v>
      </c>
      <c r="R56" s="175" t="s">
        <v>120</v>
      </c>
    </row>
    <row r="57" spans="4:18" s="17" customFormat="1" ht="15.75" customHeight="1">
      <c r="D57" s="169"/>
      <c r="E57" s="169" t="s">
        <v>182</v>
      </c>
      <c r="G57" s="170">
        <v>85.1904</v>
      </c>
      <c r="P57" s="169" t="s">
        <v>118</v>
      </c>
      <c r="Q57" s="169" t="s">
        <v>118</v>
      </c>
      <c r="R57" s="169" t="s">
        <v>120</v>
      </c>
    </row>
    <row r="58" spans="4:18" s="17" customFormat="1" ht="15.75" customHeight="1">
      <c r="D58" s="169"/>
      <c r="E58" s="169" t="s">
        <v>183</v>
      </c>
      <c r="G58" s="170">
        <v>115.7184</v>
      </c>
      <c r="P58" s="169" t="s">
        <v>118</v>
      </c>
      <c r="Q58" s="169" t="s">
        <v>118</v>
      </c>
      <c r="R58" s="169" t="s">
        <v>120</v>
      </c>
    </row>
    <row r="59" spans="4:18" s="17" customFormat="1" ht="15.75" customHeight="1">
      <c r="D59" s="171" t="s">
        <v>184</v>
      </c>
      <c r="E59" s="171" t="s">
        <v>125</v>
      </c>
      <c r="G59" s="172">
        <v>200.9088</v>
      </c>
      <c r="P59" s="171" t="s">
        <v>118</v>
      </c>
      <c r="Q59" s="171" t="s">
        <v>126</v>
      </c>
      <c r="R59" s="171" t="s">
        <v>120</v>
      </c>
    </row>
    <row r="60" spans="4:18" s="17" customFormat="1" ht="15.75" customHeight="1">
      <c r="D60" s="169"/>
      <c r="E60" s="169" t="s">
        <v>185</v>
      </c>
      <c r="G60" s="170">
        <v>-140.76125</v>
      </c>
      <c r="P60" s="169" t="s">
        <v>118</v>
      </c>
      <c r="Q60" s="169" t="s">
        <v>118</v>
      </c>
      <c r="R60" s="169" t="s">
        <v>120</v>
      </c>
    </row>
    <row r="61" spans="4:18" s="17" customFormat="1" ht="15.75" customHeight="1">
      <c r="D61" s="173" t="s">
        <v>186</v>
      </c>
      <c r="E61" s="173" t="s">
        <v>129</v>
      </c>
      <c r="G61" s="174">
        <v>1032.053835</v>
      </c>
      <c r="P61" s="173" t="s">
        <v>118</v>
      </c>
      <c r="Q61" s="173" t="s">
        <v>130</v>
      </c>
      <c r="R61" s="173" t="s">
        <v>120</v>
      </c>
    </row>
    <row r="62" spans="4:18" s="17" customFormat="1" ht="15.75" customHeight="1">
      <c r="D62" s="169"/>
      <c r="E62" s="169" t="s">
        <v>187</v>
      </c>
      <c r="G62" s="170">
        <v>516.0269175</v>
      </c>
      <c r="P62" s="169" t="s">
        <v>118</v>
      </c>
      <c r="Q62" s="169" t="s">
        <v>118</v>
      </c>
      <c r="R62" s="169" t="s">
        <v>120</v>
      </c>
    </row>
    <row r="63" spans="1:16" s="17" customFormat="1" ht="13.5" customHeight="1">
      <c r="A63" s="161" t="s">
        <v>188</v>
      </c>
      <c r="B63" s="161" t="s">
        <v>113</v>
      </c>
      <c r="C63" s="161" t="s">
        <v>131</v>
      </c>
      <c r="D63" s="17" t="s">
        <v>189</v>
      </c>
      <c r="E63" s="162" t="s">
        <v>190</v>
      </c>
      <c r="F63" s="161" t="s">
        <v>146</v>
      </c>
      <c r="G63" s="163">
        <v>154.808</v>
      </c>
      <c r="H63" s="164">
        <v>0</v>
      </c>
      <c r="I63" s="165">
        <f>ROUND(G63*H63,2)</f>
        <v>0</v>
      </c>
      <c r="J63" s="166">
        <v>0</v>
      </c>
      <c r="K63" s="163">
        <f>G63*J63</f>
        <v>0</v>
      </c>
      <c r="L63" s="166">
        <v>0</v>
      </c>
      <c r="M63" s="163">
        <f>G63*L63</f>
        <v>0</v>
      </c>
      <c r="N63" s="167">
        <v>20</v>
      </c>
      <c r="O63" s="168">
        <v>4</v>
      </c>
      <c r="P63" s="17" t="s">
        <v>118</v>
      </c>
    </row>
    <row r="64" spans="4:18" s="17" customFormat="1" ht="15.75" customHeight="1">
      <c r="D64" s="169"/>
      <c r="E64" s="169" t="s">
        <v>191</v>
      </c>
      <c r="G64" s="170">
        <v>154.80807525</v>
      </c>
      <c r="P64" s="169" t="s">
        <v>118</v>
      </c>
      <c r="Q64" s="169" t="s">
        <v>118</v>
      </c>
      <c r="R64" s="169" t="s">
        <v>120</v>
      </c>
    </row>
    <row r="65" spans="1:16" s="17" customFormat="1" ht="13.5" customHeight="1">
      <c r="A65" s="161" t="s">
        <v>17</v>
      </c>
      <c r="B65" s="161" t="s">
        <v>113</v>
      </c>
      <c r="C65" s="161" t="s">
        <v>131</v>
      </c>
      <c r="D65" s="17" t="s">
        <v>192</v>
      </c>
      <c r="E65" s="162" t="s">
        <v>193</v>
      </c>
      <c r="F65" s="161" t="s">
        <v>146</v>
      </c>
      <c r="G65" s="163">
        <v>9.135</v>
      </c>
      <c r="H65" s="164">
        <v>0</v>
      </c>
      <c r="I65" s="165">
        <f>ROUND(G65*H65,2)</f>
        <v>0</v>
      </c>
      <c r="J65" s="166">
        <v>0</v>
      </c>
      <c r="K65" s="163">
        <f>G65*J65</f>
        <v>0</v>
      </c>
      <c r="L65" s="166">
        <v>0</v>
      </c>
      <c r="M65" s="163">
        <f>G65*L65</f>
        <v>0</v>
      </c>
      <c r="N65" s="167">
        <v>20</v>
      </c>
      <c r="O65" s="168">
        <v>4</v>
      </c>
      <c r="P65" s="17" t="s">
        <v>118</v>
      </c>
    </row>
    <row r="66" spans="4:18" s="17" customFormat="1" ht="15.75" customHeight="1">
      <c r="D66" s="169"/>
      <c r="E66" s="169" t="s">
        <v>155</v>
      </c>
      <c r="G66" s="170">
        <v>9.135</v>
      </c>
      <c r="P66" s="169" t="s">
        <v>118</v>
      </c>
      <c r="Q66" s="169" t="s">
        <v>118</v>
      </c>
      <c r="R66" s="169" t="s">
        <v>120</v>
      </c>
    </row>
    <row r="67" spans="1:16" s="17" customFormat="1" ht="13.5" customHeight="1">
      <c r="A67" s="161" t="s">
        <v>194</v>
      </c>
      <c r="B67" s="161" t="s">
        <v>113</v>
      </c>
      <c r="C67" s="161" t="s">
        <v>131</v>
      </c>
      <c r="D67" s="17" t="s">
        <v>195</v>
      </c>
      <c r="E67" s="162" t="s">
        <v>196</v>
      </c>
      <c r="F67" s="161" t="s">
        <v>146</v>
      </c>
      <c r="G67" s="163">
        <v>2.741</v>
      </c>
      <c r="H67" s="164">
        <v>0</v>
      </c>
      <c r="I67" s="165">
        <f>ROUND(G67*H67,2)</f>
        <v>0</v>
      </c>
      <c r="J67" s="166">
        <v>0</v>
      </c>
      <c r="K67" s="163">
        <f>G67*J67</f>
        <v>0</v>
      </c>
      <c r="L67" s="166">
        <v>0</v>
      </c>
      <c r="M67" s="163">
        <f>G67*L67</f>
        <v>0</v>
      </c>
      <c r="N67" s="167">
        <v>20</v>
      </c>
      <c r="O67" s="168">
        <v>4</v>
      </c>
      <c r="P67" s="17" t="s">
        <v>118</v>
      </c>
    </row>
    <row r="68" spans="4:18" s="17" customFormat="1" ht="15.75" customHeight="1">
      <c r="D68" s="169"/>
      <c r="E68" s="169" t="s">
        <v>159</v>
      </c>
      <c r="G68" s="170">
        <v>2.7405</v>
      </c>
      <c r="P68" s="169" t="s">
        <v>118</v>
      </c>
      <c r="Q68" s="169" t="s">
        <v>118</v>
      </c>
      <c r="R68" s="169" t="s">
        <v>120</v>
      </c>
    </row>
    <row r="69" spans="1:16" s="17" customFormat="1" ht="13.5" customHeight="1">
      <c r="A69" s="161" t="s">
        <v>197</v>
      </c>
      <c r="B69" s="161" t="s">
        <v>113</v>
      </c>
      <c r="C69" s="161" t="s">
        <v>131</v>
      </c>
      <c r="D69" s="17" t="s">
        <v>198</v>
      </c>
      <c r="E69" s="162" t="s">
        <v>199</v>
      </c>
      <c r="F69" s="161" t="s">
        <v>146</v>
      </c>
      <c r="G69" s="163">
        <v>516.027</v>
      </c>
      <c r="H69" s="164">
        <v>0</v>
      </c>
      <c r="I69" s="165">
        <f>ROUND(G69*H69,2)</f>
        <v>0</v>
      </c>
      <c r="J69" s="166">
        <v>0</v>
      </c>
      <c r="K69" s="163">
        <f>G69*J69</f>
        <v>0</v>
      </c>
      <c r="L69" s="166">
        <v>0</v>
      </c>
      <c r="M69" s="163">
        <f>G69*L69</f>
        <v>0</v>
      </c>
      <c r="N69" s="167">
        <v>20</v>
      </c>
      <c r="O69" s="168">
        <v>4</v>
      </c>
      <c r="P69" s="17" t="s">
        <v>118</v>
      </c>
    </row>
    <row r="70" spans="4:18" s="17" customFormat="1" ht="15.75" customHeight="1">
      <c r="D70" s="169"/>
      <c r="E70" s="169" t="s">
        <v>187</v>
      </c>
      <c r="G70" s="170">
        <v>516.0269175</v>
      </c>
      <c r="P70" s="169" t="s">
        <v>118</v>
      </c>
      <c r="Q70" s="169" t="s">
        <v>118</v>
      </c>
      <c r="R70" s="169" t="s">
        <v>120</v>
      </c>
    </row>
    <row r="71" spans="1:16" s="17" customFormat="1" ht="13.5" customHeight="1">
      <c r="A71" s="161" t="s">
        <v>200</v>
      </c>
      <c r="B71" s="161" t="s">
        <v>113</v>
      </c>
      <c r="C71" s="161" t="s">
        <v>131</v>
      </c>
      <c r="D71" s="17" t="s">
        <v>201</v>
      </c>
      <c r="E71" s="162" t="s">
        <v>202</v>
      </c>
      <c r="F71" s="161" t="s">
        <v>146</v>
      </c>
      <c r="G71" s="163">
        <v>154.808</v>
      </c>
      <c r="H71" s="164">
        <v>0</v>
      </c>
      <c r="I71" s="165">
        <f>ROUND(G71*H71,2)</f>
        <v>0</v>
      </c>
      <c r="J71" s="166">
        <v>0</v>
      </c>
      <c r="K71" s="163">
        <f>G71*J71</f>
        <v>0</v>
      </c>
      <c r="L71" s="166">
        <v>0</v>
      </c>
      <c r="M71" s="163">
        <f>G71*L71</f>
        <v>0</v>
      </c>
      <c r="N71" s="167">
        <v>20</v>
      </c>
      <c r="O71" s="168">
        <v>4</v>
      </c>
      <c r="P71" s="17" t="s">
        <v>118</v>
      </c>
    </row>
    <row r="72" spans="4:18" s="17" customFormat="1" ht="15.75" customHeight="1">
      <c r="D72" s="169"/>
      <c r="E72" s="169" t="s">
        <v>191</v>
      </c>
      <c r="G72" s="170">
        <v>154.80807525</v>
      </c>
      <c r="P72" s="169" t="s">
        <v>118</v>
      </c>
      <c r="Q72" s="169" t="s">
        <v>118</v>
      </c>
      <c r="R72" s="169" t="s">
        <v>120</v>
      </c>
    </row>
    <row r="73" spans="1:16" s="17" customFormat="1" ht="13.5" customHeight="1">
      <c r="A73" s="161" t="s">
        <v>203</v>
      </c>
      <c r="B73" s="161" t="s">
        <v>113</v>
      </c>
      <c r="C73" s="161" t="s">
        <v>131</v>
      </c>
      <c r="D73" s="17" t="s">
        <v>204</v>
      </c>
      <c r="E73" s="162" t="s">
        <v>205</v>
      </c>
      <c r="F73" s="161" t="s">
        <v>146</v>
      </c>
      <c r="G73" s="163">
        <v>8.269</v>
      </c>
      <c r="H73" s="164">
        <v>0</v>
      </c>
      <c r="I73" s="165">
        <f>ROUND(G73*H73,2)</f>
        <v>0</v>
      </c>
      <c r="J73" s="166">
        <v>0</v>
      </c>
      <c r="K73" s="163">
        <f>G73*J73</f>
        <v>0</v>
      </c>
      <c r="L73" s="166">
        <v>0</v>
      </c>
      <c r="M73" s="163">
        <f>G73*L73</f>
        <v>0</v>
      </c>
      <c r="N73" s="167">
        <v>20</v>
      </c>
      <c r="O73" s="168">
        <v>4</v>
      </c>
      <c r="P73" s="17" t="s">
        <v>118</v>
      </c>
    </row>
    <row r="74" spans="4:18" s="17" customFormat="1" ht="15.75" customHeight="1">
      <c r="D74" s="175"/>
      <c r="E74" s="175" t="s">
        <v>206</v>
      </c>
      <c r="G74" s="176"/>
      <c r="P74" s="175" t="s">
        <v>118</v>
      </c>
      <c r="Q74" s="175" t="s">
        <v>11</v>
      </c>
      <c r="R74" s="175" t="s">
        <v>120</v>
      </c>
    </row>
    <row r="75" spans="4:18" s="17" customFormat="1" ht="15.75" customHeight="1">
      <c r="D75" s="169" t="s">
        <v>207</v>
      </c>
      <c r="E75" s="169" t="s">
        <v>208</v>
      </c>
      <c r="G75" s="170">
        <v>16.5375</v>
      </c>
      <c r="P75" s="169" t="s">
        <v>118</v>
      </c>
      <c r="Q75" s="169" t="s">
        <v>118</v>
      </c>
      <c r="R75" s="169" t="s">
        <v>120</v>
      </c>
    </row>
    <row r="76" spans="4:18" s="17" customFormat="1" ht="15.75" customHeight="1">
      <c r="D76" s="169"/>
      <c r="E76" s="169" t="s">
        <v>209</v>
      </c>
      <c r="G76" s="170">
        <v>8.26875</v>
      </c>
      <c r="P76" s="169" t="s">
        <v>118</v>
      </c>
      <c r="Q76" s="169" t="s">
        <v>118</v>
      </c>
      <c r="R76" s="169" t="s">
        <v>120</v>
      </c>
    </row>
    <row r="77" spans="1:16" s="17" customFormat="1" ht="13.5" customHeight="1">
      <c r="A77" s="161" t="s">
        <v>210</v>
      </c>
      <c r="B77" s="161" t="s">
        <v>113</v>
      </c>
      <c r="C77" s="161" t="s">
        <v>131</v>
      </c>
      <c r="D77" s="17" t="s">
        <v>211</v>
      </c>
      <c r="E77" s="162" t="s">
        <v>212</v>
      </c>
      <c r="F77" s="161" t="s">
        <v>146</v>
      </c>
      <c r="G77" s="163">
        <v>2.481</v>
      </c>
      <c r="H77" s="164">
        <v>0</v>
      </c>
      <c r="I77" s="165">
        <f>ROUND(G77*H77,2)</f>
        <v>0</v>
      </c>
      <c r="J77" s="166">
        <v>0</v>
      </c>
      <c r="K77" s="163">
        <f>G77*J77</f>
        <v>0</v>
      </c>
      <c r="L77" s="166">
        <v>0</v>
      </c>
      <c r="M77" s="163">
        <f>G77*L77</f>
        <v>0</v>
      </c>
      <c r="N77" s="167">
        <v>20</v>
      </c>
      <c r="O77" s="168">
        <v>4</v>
      </c>
      <c r="P77" s="17" t="s">
        <v>118</v>
      </c>
    </row>
    <row r="78" spans="4:18" s="17" customFormat="1" ht="15.75" customHeight="1">
      <c r="D78" s="169"/>
      <c r="E78" s="169" t="s">
        <v>213</v>
      </c>
      <c r="G78" s="170">
        <v>2.480625</v>
      </c>
      <c r="P78" s="169" t="s">
        <v>118</v>
      </c>
      <c r="Q78" s="169" t="s">
        <v>118</v>
      </c>
      <c r="R78" s="169" t="s">
        <v>120</v>
      </c>
    </row>
    <row r="79" spans="1:16" s="17" customFormat="1" ht="13.5" customHeight="1">
      <c r="A79" s="161" t="s">
        <v>214</v>
      </c>
      <c r="B79" s="161" t="s">
        <v>113</v>
      </c>
      <c r="C79" s="161" t="s">
        <v>131</v>
      </c>
      <c r="D79" s="17" t="s">
        <v>215</v>
      </c>
      <c r="E79" s="162" t="s">
        <v>216</v>
      </c>
      <c r="F79" s="161" t="s">
        <v>146</v>
      </c>
      <c r="G79" s="163">
        <v>8.269</v>
      </c>
      <c r="H79" s="164">
        <v>0</v>
      </c>
      <c r="I79" s="165">
        <f>ROUND(G79*H79,2)</f>
        <v>0</v>
      </c>
      <c r="J79" s="166">
        <v>0</v>
      </c>
      <c r="K79" s="163">
        <f>G79*J79</f>
        <v>0</v>
      </c>
      <c r="L79" s="166">
        <v>0</v>
      </c>
      <c r="M79" s="163">
        <f>G79*L79</f>
        <v>0</v>
      </c>
      <c r="N79" s="167">
        <v>20</v>
      </c>
      <c r="O79" s="168">
        <v>4</v>
      </c>
      <c r="P79" s="17" t="s">
        <v>118</v>
      </c>
    </row>
    <row r="80" spans="4:18" s="17" customFormat="1" ht="15.75" customHeight="1">
      <c r="D80" s="169"/>
      <c r="E80" s="169" t="s">
        <v>209</v>
      </c>
      <c r="G80" s="170">
        <v>8.26875</v>
      </c>
      <c r="P80" s="169" t="s">
        <v>118</v>
      </c>
      <c r="Q80" s="169" t="s">
        <v>118</v>
      </c>
      <c r="R80" s="169" t="s">
        <v>120</v>
      </c>
    </row>
    <row r="81" spans="1:16" s="17" customFormat="1" ht="13.5" customHeight="1">
      <c r="A81" s="161" t="s">
        <v>217</v>
      </c>
      <c r="B81" s="161" t="s">
        <v>113</v>
      </c>
      <c r="C81" s="161" t="s">
        <v>131</v>
      </c>
      <c r="D81" s="17" t="s">
        <v>218</v>
      </c>
      <c r="E81" s="162" t="s">
        <v>219</v>
      </c>
      <c r="F81" s="161" t="s">
        <v>146</v>
      </c>
      <c r="G81" s="163">
        <v>2.481</v>
      </c>
      <c r="H81" s="164">
        <v>0</v>
      </c>
      <c r="I81" s="165">
        <f>ROUND(G81*H81,2)</f>
        <v>0</v>
      </c>
      <c r="J81" s="166">
        <v>0</v>
      </c>
      <c r="K81" s="163">
        <f>G81*J81</f>
        <v>0</v>
      </c>
      <c r="L81" s="166">
        <v>0</v>
      </c>
      <c r="M81" s="163">
        <f>G81*L81</f>
        <v>0</v>
      </c>
      <c r="N81" s="167">
        <v>20</v>
      </c>
      <c r="O81" s="168">
        <v>4</v>
      </c>
      <c r="P81" s="17" t="s">
        <v>118</v>
      </c>
    </row>
    <row r="82" spans="4:18" s="17" customFormat="1" ht="15.75" customHeight="1">
      <c r="D82" s="169"/>
      <c r="E82" s="169" t="s">
        <v>213</v>
      </c>
      <c r="G82" s="170">
        <v>2.480625</v>
      </c>
      <c r="P82" s="169" t="s">
        <v>118</v>
      </c>
      <c r="Q82" s="169" t="s">
        <v>118</v>
      </c>
      <c r="R82" s="169" t="s">
        <v>120</v>
      </c>
    </row>
    <row r="83" spans="1:16" s="17" customFormat="1" ht="24" customHeight="1">
      <c r="A83" s="161" t="s">
        <v>220</v>
      </c>
      <c r="B83" s="161" t="s">
        <v>113</v>
      </c>
      <c r="C83" s="161" t="s">
        <v>131</v>
      </c>
      <c r="D83" s="17" t="s">
        <v>221</v>
      </c>
      <c r="E83" s="162" t="s">
        <v>222</v>
      </c>
      <c r="F83" s="161" t="s">
        <v>134</v>
      </c>
      <c r="G83" s="163">
        <v>14.5</v>
      </c>
      <c r="H83" s="164">
        <v>0</v>
      </c>
      <c r="I83" s="165">
        <f>ROUND(G83*H83,2)</f>
        <v>0</v>
      </c>
      <c r="J83" s="166">
        <v>0</v>
      </c>
      <c r="K83" s="163">
        <f>G83*J83</f>
        <v>0</v>
      </c>
      <c r="L83" s="166">
        <v>0</v>
      </c>
      <c r="M83" s="163">
        <f>G83*L83</f>
        <v>0</v>
      </c>
      <c r="N83" s="167">
        <v>20</v>
      </c>
      <c r="O83" s="168">
        <v>4</v>
      </c>
      <c r="P83" s="17" t="s">
        <v>118</v>
      </c>
    </row>
    <row r="84" spans="1:16" s="17" customFormat="1" ht="13.5" customHeight="1">
      <c r="A84" s="178" t="s">
        <v>223</v>
      </c>
      <c r="B84" s="178" t="s">
        <v>224</v>
      </c>
      <c r="C84" s="178" t="s">
        <v>225</v>
      </c>
      <c r="D84" s="179" t="s">
        <v>226</v>
      </c>
      <c r="E84" s="180" t="s">
        <v>227</v>
      </c>
      <c r="F84" s="178" t="s">
        <v>134</v>
      </c>
      <c r="G84" s="181">
        <v>14.5</v>
      </c>
      <c r="H84" s="182">
        <v>0</v>
      </c>
      <c r="I84" s="183">
        <f>ROUND(G84*H84,2)</f>
        <v>0</v>
      </c>
      <c r="J84" s="184">
        <v>0</v>
      </c>
      <c r="K84" s="181">
        <f>G84*J84</f>
        <v>0</v>
      </c>
      <c r="L84" s="184">
        <v>0</v>
      </c>
      <c r="M84" s="181">
        <f>G84*L84</f>
        <v>0</v>
      </c>
      <c r="N84" s="185">
        <v>20</v>
      </c>
      <c r="O84" s="186">
        <v>8</v>
      </c>
      <c r="P84" s="179" t="s">
        <v>118</v>
      </c>
    </row>
    <row r="85" spans="4:18" s="17" customFormat="1" ht="15.75" customHeight="1">
      <c r="D85" s="169"/>
      <c r="E85" s="169" t="s">
        <v>228</v>
      </c>
      <c r="G85" s="170">
        <v>14.5</v>
      </c>
      <c r="P85" s="169" t="s">
        <v>118</v>
      </c>
      <c r="Q85" s="169" t="s">
        <v>118</v>
      </c>
      <c r="R85" s="169" t="s">
        <v>120</v>
      </c>
    </row>
    <row r="86" spans="1:16" s="17" customFormat="1" ht="13.5" customHeight="1">
      <c r="A86" s="178" t="s">
        <v>229</v>
      </c>
      <c r="B86" s="178" t="s">
        <v>224</v>
      </c>
      <c r="C86" s="178" t="s">
        <v>225</v>
      </c>
      <c r="D86" s="179" t="s">
        <v>230</v>
      </c>
      <c r="E86" s="180" t="s">
        <v>231</v>
      </c>
      <c r="F86" s="178" t="s">
        <v>232</v>
      </c>
      <c r="G86" s="181">
        <v>2</v>
      </c>
      <c r="H86" s="182">
        <v>0</v>
      </c>
      <c r="I86" s="183">
        <f>ROUND(G86*H86,2)</f>
        <v>0</v>
      </c>
      <c r="J86" s="184">
        <v>0</v>
      </c>
      <c r="K86" s="181">
        <f>G86*J86</f>
        <v>0</v>
      </c>
      <c r="L86" s="184">
        <v>0</v>
      </c>
      <c r="M86" s="181">
        <f>G86*L86</f>
        <v>0</v>
      </c>
      <c r="N86" s="185">
        <v>20</v>
      </c>
      <c r="O86" s="186">
        <v>8</v>
      </c>
      <c r="P86" s="179" t="s">
        <v>118</v>
      </c>
    </row>
    <row r="87" spans="1:16" s="17" customFormat="1" ht="13.5" customHeight="1">
      <c r="A87" s="178" t="s">
        <v>233</v>
      </c>
      <c r="B87" s="178" t="s">
        <v>224</v>
      </c>
      <c r="C87" s="178" t="s">
        <v>225</v>
      </c>
      <c r="D87" s="179" t="s">
        <v>234</v>
      </c>
      <c r="E87" s="180" t="s">
        <v>235</v>
      </c>
      <c r="F87" s="178" t="s">
        <v>232</v>
      </c>
      <c r="G87" s="181">
        <v>8</v>
      </c>
      <c r="H87" s="182">
        <v>0</v>
      </c>
      <c r="I87" s="183">
        <f>ROUND(G87*H87,2)</f>
        <v>0</v>
      </c>
      <c r="J87" s="184">
        <v>0</v>
      </c>
      <c r="K87" s="181">
        <f>G87*J87</f>
        <v>0</v>
      </c>
      <c r="L87" s="184">
        <v>0</v>
      </c>
      <c r="M87" s="181">
        <f>G87*L87</f>
        <v>0</v>
      </c>
      <c r="N87" s="185">
        <v>20</v>
      </c>
      <c r="O87" s="186">
        <v>8</v>
      </c>
      <c r="P87" s="179" t="s">
        <v>118</v>
      </c>
    </row>
    <row r="88" spans="1:16" s="17" customFormat="1" ht="13.5" customHeight="1">
      <c r="A88" s="161" t="s">
        <v>236</v>
      </c>
      <c r="B88" s="161" t="s">
        <v>113</v>
      </c>
      <c r="C88" s="161" t="s">
        <v>131</v>
      </c>
      <c r="D88" s="17" t="s">
        <v>237</v>
      </c>
      <c r="E88" s="162" t="s">
        <v>238</v>
      </c>
      <c r="F88" s="161" t="s">
        <v>117</v>
      </c>
      <c r="G88" s="163">
        <v>29.4</v>
      </c>
      <c r="H88" s="164">
        <v>0</v>
      </c>
      <c r="I88" s="165">
        <f>ROUND(G88*H88,2)</f>
        <v>0</v>
      </c>
      <c r="J88" s="166">
        <v>0</v>
      </c>
      <c r="K88" s="163">
        <f>G88*J88</f>
        <v>0</v>
      </c>
      <c r="L88" s="166">
        <v>0</v>
      </c>
      <c r="M88" s="163">
        <f>G88*L88</f>
        <v>0</v>
      </c>
      <c r="N88" s="167">
        <v>20</v>
      </c>
      <c r="O88" s="168">
        <v>4</v>
      </c>
      <c r="P88" s="17" t="s">
        <v>118</v>
      </c>
    </row>
    <row r="89" spans="4:18" s="17" customFormat="1" ht="15.75" customHeight="1">
      <c r="D89" s="169"/>
      <c r="E89" s="169" t="s">
        <v>239</v>
      </c>
      <c r="G89" s="170">
        <v>29.4</v>
      </c>
      <c r="P89" s="169" t="s">
        <v>118</v>
      </c>
      <c r="Q89" s="169" t="s">
        <v>118</v>
      </c>
      <c r="R89" s="169" t="s">
        <v>120</v>
      </c>
    </row>
    <row r="90" spans="1:16" s="17" customFormat="1" ht="13.5" customHeight="1">
      <c r="A90" s="161" t="s">
        <v>240</v>
      </c>
      <c r="B90" s="161" t="s">
        <v>113</v>
      </c>
      <c r="C90" s="161" t="s">
        <v>131</v>
      </c>
      <c r="D90" s="17" t="s">
        <v>241</v>
      </c>
      <c r="E90" s="162" t="s">
        <v>242</v>
      </c>
      <c r="F90" s="161" t="s">
        <v>117</v>
      </c>
      <c r="G90" s="163">
        <v>29.4</v>
      </c>
      <c r="H90" s="164">
        <v>0</v>
      </c>
      <c r="I90" s="165">
        <f>ROUND(G90*H90,2)</f>
        <v>0</v>
      </c>
      <c r="J90" s="166">
        <v>0</v>
      </c>
      <c r="K90" s="163">
        <f>G90*J90</f>
        <v>0</v>
      </c>
      <c r="L90" s="166">
        <v>0</v>
      </c>
      <c r="M90" s="163">
        <f>G90*L90</f>
        <v>0</v>
      </c>
      <c r="N90" s="167">
        <v>20</v>
      </c>
      <c r="O90" s="168">
        <v>4</v>
      </c>
      <c r="P90" s="17" t="s">
        <v>118</v>
      </c>
    </row>
    <row r="91" spans="1:16" s="17" customFormat="1" ht="13.5" customHeight="1">
      <c r="A91" s="161" t="s">
        <v>243</v>
      </c>
      <c r="B91" s="161" t="s">
        <v>113</v>
      </c>
      <c r="C91" s="161" t="s">
        <v>131</v>
      </c>
      <c r="D91" s="17" t="s">
        <v>244</v>
      </c>
      <c r="E91" s="162" t="s">
        <v>245</v>
      </c>
      <c r="F91" s="161" t="s">
        <v>146</v>
      </c>
      <c r="G91" s="163">
        <v>16.538</v>
      </c>
      <c r="H91" s="164">
        <v>0</v>
      </c>
      <c r="I91" s="165">
        <f>ROUND(G91*H91,2)</f>
        <v>0</v>
      </c>
      <c r="J91" s="166">
        <v>0</v>
      </c>
      <c r="K91" s="163">
        <f>G91*J91</f>
        <v>0</v>
      </c>
      <c r="L91" s="166">
        <v>0</v>
      </c>
      <c r="M91" s="163">
        <f>G91*L91</f>
        <v>0</v>
      </c>
      <c r="N91" s="167">
        <v>20</v>
      </c>
      <c r="O91" s="168">
        <v>4</v>
      </c>
      <c r="P91" s="17" t="s">
        <v>118</v>
      </c>
    </row>
    <row r="92" spans="4:18" s="17" customFormat="1" ht="15.75" customHeight="1">
      <c r="D92" s="169"/>
      <c r="E92" s="169" t="s">
        <v>207</v>
      </c>
      <c r="G92" s="170">
        <v>16.5375</v>
      </c>
      <c r="P92" s="169" t="s">
        <v>118</v>
      </c>
      <c r="Q92" s="169" t="s">
        <v>118</v>
      </c>
      <c r="R92" s="169" t="s">
        <v>120</v>
      </c>
    </row>
    <row r="93" spans="1:16" s="17" customFormat="1" ht="13.5" customHeight="1">
      <c r="A93" s="161" t="s">
        <v>246</v>
      </c>
      <c r="B93" s="161" t="s">
        <v>113</v>
      </c>
      <c r="C93" s="161" t="s">
        <v>131</v>
      </c>
      <c r="D93" s="17" t="s">
        <v>247</v>
      </c>
      <c r="E93" s="162" t="s">
        <v>248</v>
      </c>
      <c r="F93" s="161" t="s">
        <v>146</v>
      </c>
      <c r="G93" s="163">
        <v>16.538</v>
      </c>
      <c r="H93" s="164">
        <v>0</v>
      </c>
      <c r="I93" s="165">
        <f>ROUND(G93*H93,2)</f>
        <v>0</v>
      </c>
      <c r="J93" s="166">
        <v>0</v>
      </c>
      <c r="K93" s="163">
        <f>G93*J93</f>
        <v>0</v>
      </c>
      <c r="L93" s="166">
        <v>0</v>
      </c>
      <c r="M93" s="163">
        <f>G93*L93</f>
        <v>0</v>
      </c>
      <c r="N93" s="167">
        <v>20</v>
      </c>
      <c r="O93" s="168">
        <v>4</v>
      </c>
      <c r="P93" s="17" t="s">
        <v>118</v>
      </c>
    </row>
    <row r="94" spans="1:16" s="17" customFormat="1" ht="13.5" customHeight="1">
      <c r="A94" s="161" t="s">
        <v>249</v>
      </c>
      <c r="B94" s="161" t="s">
        <v>113</v>
      </c>
      <c r="C94" s="161" t="s">
        <v>131</v>
      </c>
      <c r="D94" s="17" t="s">
        <v>250</v>
      </c>
      <c r="E94" s="162" t="s">
        <v>251</v>
      </c>
      <c r="F94" s="161" t="s">
        <v>117</v>
      </c>
      <c r="G94" s="163">
        <v>149.404</v>
      </c>
      <c r="H94" s="164">
        <v>0</v>
      </c>
      <c r="I94" s="165">
        <f>ROUND(G94*H94,2)</f>
        <v>0</v>
      </c>
      <c r="J94" s="166">
        <v>0</v>
      </c>
      <c r="K94" s="163">
        <f>G94*J94</f>
        <v>0</v>
      </c>
      <c r="L94" s="166">
        <v>0</v>
      </c>
      <c r="M94" s="163">
        <f>G94*L94</f>
        <v>0</v>
      </c>
      <c r="N94" s="167">
        <v>20</v>
      </c>
      <c r="O94" s="168">
        <v>4</v>
      </c>
      <c r="P94" s="17" t="s">
        <v>118</v>
      </c>
    </row>
    <row r="95" spans="4:18" s="17" customFormat="1" ht="15.75" customHeight="1">
      <c r="D95" s="169"/>
      <c r="E95" s="169" t="s">
        <v>252</v>
      </c>
      <c r="G95" s="170">
        <v>51.3342</v>
      </c>
      <c r="P95" s="169" t="s">
        <v>118</v>
      </c>
      <c r="Q95" s="169" t="s">
        <v>118</v>
      </c>
      <c r="R95" s="169" t="s">
        <v>120</v>
      </c>
    </row>
    <row r="96" spans="4:18" s="17" customFormat="1" ht="15.75" customHeight="1">
      <c r="D96" s="169"/>
      <c r="E96" s="169" t="s">
        <v>253</v>
      </c>
      <c r="G96" s="170">
        <v>54.5259</v>
      </c>
      <c r="P96" s="169" t="s">
        <v>118</v>
      </c>
      <c r="Q96" s="169" t="s">
        <v>118</v>
      </c>
      <c r="R96" s="169" t="s">
        <v>120</v>
      </c>
    </row>
    <row r="97" spans="4:18" s="17" customFormat="1" ht="15.75" customHeight="1">
      <c r="D97" s="169"/>
      <c r="E97" s="169" t="s">
        <v>254</v>
      </c>
      <c r="G97" s="170">
        <v>24.92</v>
      </c>
      <c r="P97" s="169" t="s">
        <v>118</v>
      </c>
      <c r="Q97" s="169" t="s">
        <v>118</v>
      </c>
      <c r="R97" s="169" t="s">
        <v>120</v>
      </c>
    </row>
    <row r="98" spans="4:18" s="17" customFormat="1" ht="15.75" customHeight="1">
      <c r="D98" s="171"/>
      <c r="E98" s="171" t="s">
        <v>125</v>
      </c>
      <c r="G98" s="172">
        <v>130.7801</v>
      </c>
      <c r="P98" s="171" t="s">
        <v>118</v>
      </c>
      <c r="Q98" s="171" t="s">
        <v>126</v>
      </c>
      <c r="R98" s="171" t="s">
        <v>120</v>
      </c>
    </row>
    <row r="99" spans="4:18" s="17" customFormat="1" ht="15.75" customHeight="1">
      <c r="D99" s="175"/>
      <c r="E99" s="175" t="s">
        <v>181</v>
      </c>
      <c r="G99" s="177"/>
      <c r="P99" s="175" t="s">
        <v>118</v>
      </c>
      <c r="Q99" s="175" t="s">
        <v>11</v>
      </c>
      <c r="R99" s="175" t="s">
        <v>120</v>
      </c>
    </row>
    <row r="100" spans="4:18" s="17" customFormat="1" ht="15.75" customHeight="1">
      <c r="D100" s="169"/>
      <c r="E100" s="169" t="s">
        <v>255</v>
      </c>
      <c r="G100" s="170">
        <v>18.624</v>
      </c>
      <c r="P100" s="169" t="s">
        <v>118</v>
      </c>
      <c r="Q100" s="169" t="s">
        <v>118</v>
      </c>
      <c r="R100" s="169" t="s">
        <v>120</v>
      </c>
    </row>
    <row r="101" spans="4:18" s="17" customFormat="1" ht="15.75" customHeight="1">
      <c r="D101" s="171"/>
      <c r="E101" s="171" t="s">
        <v>125</v>
      </c>
      <c r="G101" s="172">
        <v>18.624</v>
      </c>
      <c r="P101" s="171" t="s">
        <v>118</v>
      </c>
      <c r="Q101" s="171" t="s">
        <v>126</v>
      </c>
      <c r="R101" s="171" t="s">
        <v>120</v>
      </c>
    </row>
    <row r="102" spans="4:18" s="17" customFormat="1" ht="15.75" customHeight="1">
      <c r="D102" s="173"/>
      <c r="E102" s="173" t="s">
        <v>129</v>
      </c>
      <c r="G102" s="174">
        <v>149.4041</v>
      </c>
      <c r="P102" s="173" t="s">
        <v>118</v>
      </c>
      <c r="Q102" s="173" t="s">
        <v>130</v>
      </c>
      <c r="R102" s="173" t="s">
        <v>120</v>
      </c>
    </row>
    <row r="103" spans="1:16" s="17" customFormat="1" ht="13.5" customHeight="1">
      <c r="A103" s="161" t="s">
        <v>256</v>
      </c>
      <c r="B103" s="161" t="s">
        <v>113</v>
      </c>
      <c r="C103" s="161" t="s">
        <v>131</v>
      </c>
      <c r="D103" s="17" t="s">
        <v>257</v>
      </c>
      <c r="E103" s="162" t="s">
        <v>258</v>
      </c>
      <c r="F103" s="161" t="s">
        <v>117</v>
      </c>
      <c r="G103" s="163">
        <v>1875.226</v>
      </c>
      <c r="H103" s="164">
        <v>0</v>
      </c>
      <c r="I103" s="165">
        <f>ROUND(G103*H103,2)</f>
        <v>0</v>
      </c>
      <c r="J103" s="166">
        <v>0</v>
      </c>
      <c r="K103" s="163">
        <f>G103*J103</f>
        <v>0</v>
      </c>
      <c r="L103" s="166">
        <v>0</v>
      </c>
      <c r="M103" s="163">
        <f>G103*L103</f>
        <v>0</v>
      </c>
      <c r="N103" s="167">
        <v>20</v>
      </c>
      <c r="O103" s="168">
        <v>4</v>
      </c>
      <c r="P103" s="17" t="s">
        <v>118</v>
      </c>
    </row>
    <row r="104" spans="4:18" s="17" customFormat="1" ht="15.75" customHeight="1">
      <c r="D104" s="175"/>
      <c r="E104" s="175" t="s">
        <v>163</v>
      </c>
      <c r="G104" s="176"/>
      <c r="P104" s="175" t="s">
        <v>118</v>
      </c>
      <c r="Q104" s="175" t="s">
        <v>11</v>
      </c>
      <c r="R104" s="175" t="s">
        <v>120</v>
      </c>
    </row>
    <row r="105" spans="4:18" s="17" customFormat="1" ht="15.75" customHeight="1">
      <c r="D105" s="169"/>
      <c r="E105" s="169" t="s">
        <v>259</v>
      </c>
      <c r="G105" s="170">
        <v>159.9164</v>
      </c>
      <c r="P105" s="169" t="s">
        <v>118</v>
      </c>
      <c r="Q105" s="169" t="s">
        <v>118</v>
      </c>
      <c r="R105" s="169" t="s">
        <v>120</v>
      </c>
    </row>
    <row r="106" spans="4:18" s="17" customFormat="1" ht="15.75" customHeight="1">
      <c r="D106" s="169"/>
      <c r="E106" s="169" t="s">
        <v>260</v>
      </c>
      <c r="G106" s="170">
        <v>109.368</v>
      </c>
      <c r="P106" s="169" t="s">
        <v>118</v>
      </c>
      <c r="Q106" s="169" t="s">
        <v>118</v>
      </c>
      <c r="R106" s="169" t="s">
        <v>120</v>
      </c>
    </row>
    <row r="107" spans="4:18" s="17" customFormat="1" ht="15.75" customHeight="1">
      <c r="D107" s="169"/>
      <c r="E107" s="169" t="s">
        <v>261</v>
      </c>
      <c r="G107" s="170">
        <v>103.5804</v>
      </c>
      <c r="P107" s="169" t="s">
        <v>118</v>
      </c>
      <c r="Q107" s="169" t="s">
        <v>118</v>
      </c>
      <c r="R107" s="169" t="s">
        <v>120</v>
      </c>
    </row>
    <row r="108" spans="4:18" s="17" customFormat="1" ht="15.75" customHeight="1">
      <c r="D108" s="169"/>
      <c r="E108" s="169" t="s">
        <v>262</v>
      </c>
      <c r="G108" s="170">
        <v>101.2656</v>
      </c>
      <c r="P108" s="169" t="s">
        <v>118</v>
      </c>
      <c r="Q108" s="169" t="s">
        <v>118</v>
      </c>
      <c r="R108" s="169" t="s">
        <v>120</v>
      </c>
    </row>
    <row r="109" spans="4:18" s="17" customFormat="1" ht="15.75" customHeight="1">
      <c r="D109" s="169"/>
      <c r="E109" s="169" t="s">
        <v>263</v>
      </c>
      <c r="G109" s="170">
        <v>166.9824</v>
      </c>
      <c r="P109" s="169" t="s">
        <v>118</v>
      </c>
      <c r="Q109" s="169" t="s">
        <v>118</v>
      </c>
      <c r="R109" s="169" t="s">
        <v>120</v>
      </c>
    </row>
    <row r="110" spans="4:18" s="17" customFormat="1" ht="15.75" customHeight="1">
      <c r="D110" s="169"/>
      <c r="E110" s="169" t="s">
        <v>264</v>
      </c>
      <c r="G110" s="170">
        <v>178.9798</v>
      </c>
      <c r="P110" s="169" t="s">
        <v>118</v>
      </c>
      <c r="Q110" s="169" t="s">
        <v>118</v>
      </c>
      <c r="R110" s="169" t="s">
        <v>120</v>
      </c>
    </row>
    <row r="111" spans="4:18" s="17" customFormat="1" ht="15.75" customHeight="1">
      <c r="D111" s="169"/>
      <c r="E111" s="169" t="s">
        <v>265</v>
      </c>
      <c r="G111" s="170">
        <v>62.624</v>
      </c>
      <c r="P111" s="169" t="s">
        <v>118</v>
      </c>
      <c r="Q111" s="169" t="s">
        <v>118</v>
      </c>
      <c r="R111" s="169" t="s">
        <v>120</v>
      </c>
    </row>
    <row r="112" spans="4:18" s="17" customFormat="1" ht="15.75" customHeight="1">
      <c r="D112" s="169"/>
      <c r="E112" s="169" t="s">
        <v>266</v>
      </c>
      <c r="G112" s="170">
        <v>191.3142</v>
      </c>
      <c r="P112" s="169" t="s">
        <v>118</v>
      </c>
      <c r="Q112" s="169" t="s">
        <v>118</v>
      </c>
      <c r="R112" s="169" t="s">
        <v>120</v>
      </c>
    </row>
    <row r="113" spans="4:18" s="17" customFormat="1" ht="15.75" customHeight="1">
      <c r="D113" s="169"/>
      <c r="E113" s="169" t="s">
        <v>267</v>
      </c>
      <c r="G113" s="170">
        <v>106.03</v>
      </c>
      <c r="P113" s="169" t="s">
        <v>118</v>
      </c>
      <c r="Q113" s="169" t="s">
        <v>118</v>
      </c>
      <c r="R113" s="169" t="s">
        <v>120</v>
      </c>
    </row>
    <row r="114" spans="4:18" s="17" customFormat="1" ht="15.75" customHeight="1">
      <c r="D114" s="169"/>
      <c r="E114" s="169" t="s">
        <v>268</v>
      </c>
      <c r="G114" s="170">
        <v>215.2143</v>
      </c>
      <c r="P114" s="169" t="s">
        <v>118</v>
      </c>
      <c r="Q114" s="169" t="s">
        <v>118</v>
      </c>
      <c r="R114" s="169" t="s">
        <v>120</v>
      </c>
    </row>
    <row r="115" spans="4:18" s="17" customFormat="1" ht="15.75" customHeight="1">
      <c r="D115" s="169"/>
      <c r="E115" s="169" t="s">
        <v>269</v>
      </c>
      <c r="G115" s="170">
        <v>163.7266</v>
      </c>
      <c r="P115" s="169" t="s">
        <v>118</v>
      </c>
      <c r="Q115" s="169" t="s">
        <v>118</v>
      </c>
      <c r="R115" s="169" t="s">
        <v>120</v>
      </c>
    </row>
    <row r="116" spans="4:18" s="17" customFormat="1" ht="15.75" customHeight="1">
      <c r="D116" s="171"/>
      <c r="E116" s="171" t="s">
        <v>125</v>
      </c>
      <c r="G116" s="172">
        <v>1559.0017</v>
      </c>
      <c r="P116" s="171" t="s">
        <v>118</v>
      </c>
      <c r="Q116" s="171" t="s">
        <v>126</v>
      </c>
      <c r="R116" s="171" t="s">
        <v>120</v>
      </c>
    </row>
    <row r="117" spans="4:18" s="17" customFormat="1" ht="15.75" customHeight="1">
      <c r="D117" s="175"/>
      <c r="E117" s="175" t="s">
        <v>181</v>
      </c>
      <c r="G117" s="177"/>
      <c r="P117" s="175" t="s">
        <v>118</v>
      </c>
      <c r="Q117" s="175" t="s">
        <v>11</v>
      </c>
      <c r="R117" s="175" t="s">
        <v>120</v>
      </c>
    </row>
    <row r="118" spans="4:18" s="17" customFormat="1" ht="15.75" customHeight="1">
      <c r="D118" s="169"/>
      <c r="E118" s="169" t="s">
        <v>270</v>
      </c>
      <c r="G118" s="170">
        <v>123.36</v>
      </c>
      <c r="P118" s="169" t="s">
        <v>118</v>
      </c>
      <c r="Q118" s="169" t="s">
        <v>118</v>
      </c>
      <c r="R118" s="169" t="s">
        <v>120</v>
      </c>
    </row>
    <row r="119" spans="4:18" s="17" customFormat="1" ht="15.75" customHeight="1">
      <c r="D119" s="169"/>
      <c r="E119" s="169" t="s">
        <v>271</v>
      </c>
      <c r="G119" s="170">
        <v>192.864</v>
      </c>
      <c r="P119" s="169" t="s">
        <v>118</v>
      </c>
      <c r="Q119" s="169" t="s">
        <v>118</v>
      </c>
      <c r="R119" s="169" t="s">
        <v>120</v>
      </c>
    </row>
    <row r="120" spans="4:18" s="17" customFormat="1" ht="15.75" customHeight="1">
      <c r="D120" s="171"/>
      <c r="E120" s="171" t="s">
        <v>125</v>
      </c>
      <c r="G120" s="172">
        <v>316.224</v>
      </c>
      <c r="P120" s="171" t="s">
        <v>118</v>
      </c>
      <c r="Q120" s="171" t="s">
        <v>126</v>
      </c>
      <c r="R120" s="171" t="s">
        <v>120</v>
      </c>
    </row>
    <row r="121" spans="4:18" s="17" customFormat="1" ht="15.75" customHeight="1">
      <c r="D121" s="173"/>
      <c r="E121" s="173" t="s">
        <v>129</v>
      </c>
      <c r="G121" s="174">
        <v>1875.2257</v>
      </c>
      <c r="P121" s="173" t="s">
        <v>118</v>
      </c>
      <c r="Q121" s="173" t="s">
        <v>130</v>
      </c>
      <c r="R121" s="173" t="s">
        <v>120</v>
      </c>
    </row>
    <row r="122" spans="1:16" s="17" customFormat="1" ht="13.5" customHeight="1">
      <c r="A122" s="161" t="s">
        <v>272</v>
      </c>
      <c r="B122" s="161" t="s">
        <v>113</v>
      </c>
      <c r="C122" s="161" t="s">
        <v>131</v>
      </c>
      <c r="D122" s="17" t="s">
        <v>273</v>
      </c>
      <c r="E122" s="162" t="s">
        <v>274</v>
      </c>
      <c r="F122" s="161" t="s">
        <v>117</v>
      </c>
      <c r="G122" s="163">
        <v>149.404</v>
      </c>
      <c r="H122" s="164">
        <v>0</v>
      </c>
      <c r="I122" s="165">
        <f>ROUND(G122*H122,2)</f>
        <v>0</v>
      </c>
      <c r="J122" s="166">
        <v>0</v>
      </c>
      <c r="K122" s="163">
        <f>G122*J122</f>
        <v>0</v>
      </c>
      <c r="L122" s="166">
        <v>0</v>
      </c>
      <c r="M122" s="163">
        <f>G122*L122</f>
        <v>0</v>
      </c>
      <c r="N122" s="167">
        <v>20</v>
      </c>
      <c r="O122" s="168">
        <v>4</v>
      </c>
      <c r="P122" s="17" t="s">
        <v>118</v>
      </c>
    </row>
    <row r="123" spans="1:16" s="17" customFormat="1" ht="13.5" customHeight="1">
      <c r="A123" s="161" t="s">
        <v>275</v>
      </c>
      <c r="B123" s="161" t="s">
        <v>113</v>
      </c>
      <c r="C123" s="161" t="s">
        <v>131</v>
      </c>
      <c r="D123" s="17" t="s">
        <v>276</v>
      </c>
      <c r="E123" s="162" t="s">
        <v>277</v>
      </c>
      <c r="F123" s="161" t="s">
        <v>117</v>
      </c>
      <c r="G123" s="163">
        <v>1875.226</v>
      </c>
      <c r="H123" s="164">
        <v>0</v>
      </c>
      <c r="I123" s="165">
        <f>ROUND(G123*H123,2)</f>
        <v>0</v>
      </c>
      <c r="J123" s="166">
        <v>0</v>
      </c>
      <c r="K123" s="163">
        <f>G123*J123</f>
        <v>0</v>
      </c>
      <c r="L123" s="166">
        <v>0</v>
      </c>
      <c r="M123" s="163">
        <f>G123*L123</f>
        <v>0</v>
      </c>
      <c r="N123" s="167">
        <v>20</v>
      </c>
      <c r="O123" s="168">
        <v>4</v>
      </c>
      <c r="P123" s="17" t="s">
        <v>118</v>
      </c>
    </row>
    <row r="124" spans="1:16" s="17" customFormat="1" ht="13.5" customHeight="1">
      <c r="A124" s="161" t="s">
        <v>278</v>
      </c>
      <c r="B124" s="161" t="s">
        <v>113</v>
      </c>
      <c r="C124" s="161" t="s">
        <v>131</v>
      </c>
      <c r="D124" s="17" t="s">
        <v>279</v>
      </c>
      <c r="E124" s="162" t="s">
        <v>280</v>
      </c>
      <c r="F124" s="161" t="s">
        <v>146</v>
      </c>
      <c r="G124" s="163">
        <v>283.686</v>
      </c>
      <c r="H124" s="164">
        <v>0</v>
      </c>
      <c r="I124" s="165">
        <f>ROUND(G124*H124,2)</f>
        <v>0</v>
      </c>
      <c r="J124" s="166">
        <v>0</v>
      </c>
      <c r="K124" s="163">
        <f>G124*J124</f>
        <v>0</v>
      </c>
      <c r="L124" s="166">
        <v>0</v>
      </c>
      <c r="M124" s="163">
        <f>G124*L124</f>
        <v>0</v>
      </c>
      <c r="N124" s="167">
        <v>20</v>
      </c>
      <c r="O124" s="168">
        <v>4</v>
      </c>
      <c r="P124" s="17" t="s">
        <v>118</v>
      </c>
    </row>
    <row r="125" spans="4:18" s="17" customFormat="1" ht="15.75" customHeight="1">
      <c r="D125" s="169"/>
      <c r="E125" s="169" t="s">
        <v>281</v>
      </c>
      <c r="G125" s="170">
        <v>258.01345875</v>
      </c>
      <c r="P125" s="169" t="s">
        <v>118</v>
      </c>
      <c r="Q125" s="169" t="s">
        <v>118</v>
      </c>
      <c r="R125" s="169" t="s">
        <v>120</v>
      </c>
    </row>
    <row r="126" spans="4:18" s="17" customFormat="1" ht="15.75" customHeight="1">
      <c r="D126" s="169"/>
      <c r="E126" s="169" t="s">
        <v>282</v>
      </c>
      <c r="G126" s="170">
        <v>25.6725</v>
      </c>
      <c r="P126" s="169" t="s">
        <v>118</v>
      </c>
      <c r="Q126" s="169" t="s">
        <v>118</v>
      </c>
      <c r="R126" s="169" t="s">
        <v>120</v>
      </c>
    </row>
    <row r="127" spans="4:18" s="17" customFormat="1" ht="15.75" customHeight="1">
      <c r="D127" s="173"/>
      <c r="E127" s="173" t="s">
        <v>129</v>
      </c>
      <c r="G127" s="174">
        <v>283.68595875</v>
      </c>
      <c r="P127" s="173" t="s">
        <v>118</v>
      </c>
      <c r="Q127" s="173" t="s">
        <v>130</v>
      </c>
      <c r="R127" s="173" t="s">
        <v>120</v>
      </c>
    </row>
    <row r="128" spans="1:16" s="17" customFormat="1" ht="13.5" customHeight="1">
      <c r="A128" s="161" t="s">
        <v>283</v>
      </c>
      <c r="B128" s="161" t="s">
        <v>113</v>
      </c>
      <c r="C128" s="161" t="s">
        <v>131</v>
      </c>
      <c r="D128" s="17" t="s">
        <v>284</v>
      </c>
      <c r="E128" s="162" t="s">
        <v>285</v>
      </c>
      <c r="F128" s="161" t="s">
        <v>146</v>
      </c>
      <c r="G128" s="163">
        <v>267.148</v>
      </c>
      <c r="H128" s="164">
        <v>0</v>
      </c>
      <c r="I128" s="165">
        <f>ROUND(G128*H128,2)</f>
        <v>0</v>
      </c>
      <c r="J128" s="166">
        <v>0</v>
      </c>
      <c r="K128" s="163">
        <f>G128*J128</f>
        <v>0</v>
      </c>
      <c r="L128" s="166">
        <v>0</v>
      </c>
      <c r="M128" s="163">
        <f>G128*L128</f>
        <v>0</v>
      </c>
      <c r="N128" s="167">
        <v>20</v>
      </c>
      <c r="O128" s="168">
        <v>4</v>
      </c>
      <c r="P128" s="17" t="s">
        <v>118</v>
      </c>
    </row>
    <row r="129" spans="4:18" s="17" customFormat="1" ht="15.75" customHeight="1">
      <c r="D129" s="169"/>
      <c r="E129" s="169" t="s">
        <v>281</v>
      </c>
      <c r="G129" s="170">
        <v>258.01345875</v>
      </c>
      <c r="P129" s="169" t="s">
        <v>118</v>
      </c>
      <c r="Q129" s="169" t="s">
        <v>118</v>
      </c>
      <c r="R129" s="169" t="s">
        <v>120</v>
      </c>
    </row>
    <row r="130" spans="4:18" s="17" customFormat="1" ht="15.75" customHeight="1">
      <c r="D130" s="169"/>
      <c r="E130" s="169" t="s">
        <v>155</v>
      </c>
      <c r="G130" s="170">
        <v>9.135</v>
      </c>
      <c r="P130" s="169" t="s">
        <v>118</v>
      </c>
      <c r="Q130" s="169" t="s">
        <v>118</v>
      </c>
      <c r="R130" s="169" t="s">
        <v>120</v>
      </c>
    </row>
    <row r="131" spans="4:18" s="17" customFormat="1" ht="15.75" customHeight="1">
      <c r="D131" s="173"/>
      <c r="E131" s="173" t="s">
        <v>129</v>
      </c>
      <c r="G131" s="174">
        <v>267.14845875</v>
      </c>
      <c r="P131" s="173" t="s">
        <v>118</v>
      </c>
      <c r="Q131" s="173" t="s">
        <v>130</v>
      </c>
      <c r="R131" s="173" t="s">
        <v>120</v>
      </c>
    </row>
    <row r="132" spans="1:16" s="17" customFormat="1" ht="13.5" customHeight="1">
      <c r="A132" s="161" t="s">
        <v>286</v>
      </c>
      <c r="B132" s="161" t="s">
        <v>113</v>
      </c>
      <c r="C132" s="161" t="s">
        <v>131</v>
      </c>
      <c r="D132" s="17" t="s">
        <v>287</v>
      </c>
      <c r="E132" s="162" t="s">
        <v>288</v>
      </c>
      <c r="F132" s="161" t="s">
        <v>146</v>
      </c>
      <c r="G132" s="163">
        <v>1437.196</v>
      </c>
      <c r="H132" s="164">
        <v>0</v>
      </c>
      <c r="I132" s="165">
        <f>ROUND(G132*H132,2)</f>
        <v>0</v>
      </c>
      <c r="J132" s="166">
        <v>0</v>
      </c>
      <c r="K132" s="163">
        <f>G132*J132</f>
        <v>0</v>
      </c>
      <c r="L132" s="166">
        <v>0</v>
      </c>
      <c r="M132" s="163">
        <f>G132*L132</f>
        <v>0</v>
      </c>
      <c r="N132" s="167">
        <v>20</v>
      </c>
      <c r="O132" s="168">
        <v>4</v>
      </c>
      <c r="P132" s="17" t="s">
        <v>118</v>
      </c>
    </row>
    <row r="133" spans="4:18" s="17" customFormat="1" ht="15.75" customHeight="1">
      <c r="D133" s="169"/>
      <c r="E133" s="169" t="s">
        <v>289</v>
      </c>
      <c r="G133" s="170">
        <v>43.2</v>
      </c>
      <c r="P133" s="169" t="s">
        <v>118</v>
      </c>
      <c r="Q133" s="169" t="s">
        <v>118</v>
      </c>
      <c r="R133" s="169" t="s">
        <v>120</v>
      </c>
    </row>
    <row r="134" spans="4:18" s="17" customFormat="1" ht="15.75" customHeight="1">
      <c r="D134" s="175"/>
      <c r="E134" s="175" t="s">
        <v>290</v>
      </c>
      <c r="G134" s="177"/>
      <c r="P134" s="175" t="s">
        <v>118</v>
      </c>
      <c r="Q134" s="175" t="s">
        <v>11</v>
      </c>
      <c r="R134" s="175" t="s">
        <v>120</v>
      </c>
    </row>
    <row r="135" spans="4:18" s="17" customFormat="1" ht="15.75" customHeight="1">
      <c r="D135" s="169"/>
      <c r="E135" s="169" t="s">
        <v>291</v>
      </c>
      <c r="G135" s="170">
        <v>1393.99577</v>
      </c>
      <c r="P135" s="169" t="s">
        <v>118</v>
      </c>
      <c r="Q135" s="169" t="s">
        <v>118</v>
      </c>
      <c r="R135" s="169" t="s">
        <v>120</v>
      </c>
    </row>
    <row r="136" spans="4:18" s="17" customFormat="1" ht="15.75" customHeight="1">
      <c r="D136" s="173"/>
      <c r="E136" s="173" t="s">
        <v>129</v>
      </c>
      <c r="G136" s="174">
        <v>1437.19577</v>
      </c>
      <c r="P136" s="173" t="s">
        <v>118</v>
      </c>
      <c r="Q136" s="173" t="s">
        <v>130</v>
      </c>
      <c r="R136" s="173" t="s">
        <v>120</v>
      </c>
    </row>
    <row r="137" spans="1:16" s="17" customFormat="1" ht="13.5" customHeight="1">
      <c r="A137" s="161" t="s">
        <v>292</v>
      </c>
      <c r="B137" s="161" t="s">
        <v>113</v>
      </c>
      <c r="C137" s="161" t="s">
        <v>131</v>
      </c>
      <c r="D137" s="17" t="s">
        <v>293</v>
      </c>
      <c r="E137" s="162" t="s">
        <v>294</v>
      </c>
      <c r="F137" s="161" t="s">
        <v>146</v>
      </c>
      <c r="G137" s="163">
        <v>353.326</v>
      </c>
      <c r="H137" s="164">
        <v>0</v>
      </c>
      <c r="I137" s="165">
        <f>ROUND(G137*H137,2)</f>
        <v>0</v>
      </c>
      <c r="J137" s="166">
        <v>0</v>
      </c>
      <c r="K137" s="163">
        <f>G137*J137</f>
        <v>0</v>
      </c>
      <c r="L137" s="166">
        <v>0</v>
      </c>
      <c r="M137" s="163">
        <f>G137*L137</f>
        <v>0</v>
      </c>
      <c r="N137" s="167">
        <v>20</v>
      </c>
      <c r="O137" s="168">
        <v>4</v>
      </c>
      <c r="P137" s="17" t="s">
        <v>118</v>
      </c>
    </row>
    <row r="138" spans="4:18" s="17" customFormat="1" ht="15.75" customHeight="1">
      <c r="D138" s="169" t="s">
        <v>295</v>
      </c>
      <c r="E138" s="169" t="s">
        <v>296</v>
      </c>
      <c r="G138" s="170">
        <v>353.32595</v>
      </c>
      <c r="P138" s="169" t="s">
        <v>118</v>
      </c>
      <c r="Q138" s="169" t="s">
        <v>118</v>
      </c>
      <c r="R138" s="169" t="s">
        <v>120</v>
      </c>
    </row>
    <row r="139" spans="1:16" s="17" customFormat="1" ht="24" customHeight="1">
      <c r="A139" s="161" t="s">
        <v>297</v>
      </c>
      <c r="B139" s="161" t="s">
        <v>113</v>
      </c>
      <c r="C139" s="161" t="s">
        <v>131</v>
      </c>
      <c r="D139" s="17" t="s">
        <v>298</v>
      </c>
      <c r="E139" s="162" t="s">
        <v>299</v>
      </c>
      <c r="F139" s="161" t="s">
        <v>146</v>
      </c>
      <c r="G139" s="163">
        <v>3533.26</v>
      </c>
      <c r="H139" s="164">
        <v>0</v>
      </c>
      <c r="I139" s="165">
        <f>ROUND(G139*H139,2)</f>
        <v>0</v>
      </c>
      <c r="J139" s="166">
        <v>0</v>
      </c>
      <c r="K139" s="163">
        <f>G139*J139</f>
        <v>0</v>
      </c>
      <c r="L139" s="166">
        <v>0</v>
      </c>
      <c r="M139" s="163">
        <f>G139*L139</f>
        <v>0</v>
      </c>
      <c r="N139" s="167">
        <v>20</v>
      </c>
      <c r="O139" s="168">
        <v>4</v>
      </c>
      <c r="P139" s="17" t="s">
        <v>118</v>
      </c>
    </row>
    <row r="140" spans="4:18" s="17" customFormat="1" ht="15.75" customHeight="1">
      <c r="D140" s="169"/>
      <c r="E140" s="169" t="s">
        <v>300</v>
      </c>
      <c r="G140" s="170">
        <v>3533.2595</v>
      </c>
      <c r="P140" s="169" t="s">
        <v>118</v>
      </c>
      <c r="Q140" s="169" t="s">
        <v>118</v>
      </c>
      <c r="R140" s="169" t="s">
        <v>120</v>
      </c>
    </row>
    <row r="141" spans="1:16" s="17" customFormat="1" ht="13.5" customHeight="1">
      <c r="A141" s="161" t="s">
        <v>301</v>
      </c>
      <c r="B141" s="161" t="s">
        <v>113</v>
      </c>
      <c r="C141" s="161" t="s">
        <v>131</v>
      </c>
      <c r="D141" s="17" t="s">
        <v>302</v>
      </c>
      <c r="E141" s="162" t="s">
        <v>303</v>
      </c>
      <c r="F141" s="161" t="s">
        <v>146</v>
      </c>
      <c r="G141" s="163">
        <v>21.6</v>
      </c>
      <c r="H141" s="164">
        <v>0</v>
      </c>
      <c r="I141" s="165">
        <f>ROUND(G141*H141,2)</f>
        <v>0</v>
      </c>
      <c r="J141" s="166">
        <v>0</v>
      </c>
      <c r="K141" s="163">
        <f>G141*J141</f>
        <v>0</v>
      </c>
      <c r="L141" s="166">
        <v>0</v>
      </c>
      <c r="M141" s="163">
        <f>G141*L141</f>
        <v>0</v>
      </c>
      <c r="N141" s="167">
        <v>20</v>
      </c>
      <c r="O141" s="168">
        <v>4</v>
      </c>
      <c r="P141" s="17" t="s">
        <v>118</v>
      </c>
    </row>
    <row r="142" spans="4:18" s="17" customFormat="1" ht="15.75" customHeight="1">
      <c r="D142" s="169"/>
      <c r="E142" s="169" t="s">
        <v>147</v>
      </c>
      <c r="G142" s="170">
        <v>21.6</v>
      </c>
      <c r="P142" s="169" t="s">
        <v>118</v>
      </c>
      <c r="Q142" s="169" t="s">
        <v>118</v>
      </c>
      <c r="R142" s="169" t="s">
        <v>120</v>
      </c>
    </row>
    <row r="143" spans="1:16" s="17" customFormat="1" ht="13.5" customHeight="1">
      <c r="A143" s="161" t="s">
        <v>304</v>
      </c>
      <c r="B143" s="161" t="s">
        <v>113</v>
      </c>
      <c r="C143" s="161" t="s">
        <v>131</v>
      </c>
      <c r="D143" s="17" t="s">
        <v>305</v>
      </c>
      <c r="E143" s="162" t="s">
        <v>306</v>
      </c>
      <c r="F143" s="161" t="s">
        <v>146</v>
      </c>
      <c r="G143" s="163">
        <v>696.998</v>
      </c>
      <c r="H143" s="164">
        <v>0</v>
      </c>
      <c r="I143" s="165">
        <f>ROUND(G143*H143,2)</f>
        <v>0</v>
      </c>
      <c r="J143" s="166">
        <v>0</v>
      </c>
      <c r="K143" s="163">
        <f>G143*J143</f>
        <v>0</v>
      </c>
      <c r="L143" s="166">
        <v>0</v>
      </c>
      <c r="M143" s="163">
        <f>G143*L143</f>
        <v>0</v>
      </c>
      <c r="N143" s="167">
        <v>20</v>
      </c>
      <c r="O143" s="168">
        <v>4</v>
      </c>
      <c r="P143" s="17" t="s">
        <v>118</v>
      </c>
    </row>
    <row r="144" spans="4:18" s="17" customFormat="1" ht="15.75" customHeight="1">
      <c r="D144" s="169"/>
      <c r="E144" s="169" t="s">
        <v>307</v>
      </c>
      <c r="G144" s="170">
        <v>696.997885</v>
      </c>
      <c r="P144" s="169" t="s">
        <v>118</v>
      </c>
      <c r="Q144" s="169" t="s">
        <v>118</v>
      </c>
      <c r="R144" s="169" t="s">
        <v>120</v>
      </c>
    </row>
    <row r="145" spans="1:16" s="17" customFormat="1" ht="13.5" customHeight="1">
      <c r="A145" s="161" t="s">
        <v>308</v>
      </c>
      <c r="B145" s="161" t="s">
        <v>113</v>
      </c>
      <c r="C145" s="161" t="s">
        <v>131</v>
      </c>
      <c r="D145" s="17" t="s">
        <v>309</v>
      </c>
      <c r="E145" s="162" t="s">
        <v>310</v>
      </c>
      <c r="F145" s="161" t="s">
        <v>146</v>
      </c>
      <c r="G145" s="163">
        <v>353.326</v>
      </c>
      <c r="H145" s="164">
        <v>0</v>
      </c>
      <c r="I145" s="165">
        <f>ROUND(G145*H145,2)</f>
        <v>0</v>
      </c>
      <c r="J145" s="166">
        <v>0</v>
      </c>
      <c r="K145" s="163">
        <f>G145*J145</f>
        <v>0</v>
      </c>
      <c r="L145" s="166">
        <v>0</v>
      </c>
      <c r="M145" s="163">
        <f>G145*L145</f>
        <v>0</v>
      </c>
      <c r="N145" s="167">
        <v>20</v>
      </c>
      <c r="O145" s="168">
        <v>4</v>
      </c>
      <c r="P145" s="17" t="s">
        <v>118</v>
      </c>
    </row>
    <row r="146" spans="4:18" s="17" customFormat="1" ht="15.75" customHeight="1">
      <c r="D146" s="169"/>
      <c r="E146" s="169" t="s">
        <v>295</v>
      </c>
      <c r="G146" s="170">
        <v>353.32595</v>
      </c>
      <c r="P146" s="169" t="s">
        <v>118</v>
      </c>
      <c r="Q146" s="169" t="s">
        <v>118</v>
      </c>
      <c r="R146" s="169" t="s">
        <v>120</v>
      </c>
    </row>
    <row r="147" spans="1:16" s="17" customFormat="1" ht="13.5" customHeight="1">
      <c r="A147" s="161" t="s">
        <v>311</v>
      </c>
      <c r="B147" s="161" t="s">
        <v>113</v>
      </c>
      <c r="C147" s="161" t="s">
        <v>131</v>
      </c>
      <c r="D147" s="17" t="s">
        <v>312</v>
      </c>
      <c r="E147" s="162" t="s">
        <v>313</v>
      </c>
      <c r="F147" s="161" t="s">
        <v>314</v>
      </c>
      <c r="G147" s="163">
        <v>590.054</v>
      </c>
      <c r="H147" s="164">
        <v>0</v>
      </c>
      <c r="I147" s="165">
        <f>ROUND(G147*H147,2)</f>
        <v>0</v>
      </c>
      <c r="J147" s="166">
        <v>0</v>
      </c>
      <c r="K147" s="163">
        <f>G147*J147</f>
        <v>0</v>
      </c>
      <c r="L147" s="166">
        <v>0</v>
      </c>
      <c r="M147" s="163">
        <f>G147*L147</f>
        <v>0</v>
      </c>
      <c r="N147" s="167">
        <v>20</v>
      </c>
      <c r="O147" s="168">
        <v>4</v>
      </c>
      <c r="P147" s="17" t="s">
        <v>118</v>
      </c>
    </row>
    <row r="148" spans="4:18" s="17" customFormat="1" ht="15.75" customHeight="1">
      <c r="D148" s="169"/>
      <c r="E148" s="169" t="s">
        <v>315</v>
      </c>
      <c r="G148" s="170">
        <v>590.0543365</v>
      </c>
      <c r="P148" s="169" t="s">
        <v>118</v>
      </c>
      <c r="Q148" s="169" t="s">
        <v>118</v>
      </c>
      <c r="R148" s="169" t="s">
        <v>120</v>
      </c>
    </row>
    <row r="149" spans="1:16" s="17" customFormat="1" ht="13.5" customHeight="1">
      <c r="A149" s="161" t="s">
        <v>316</v>
      </c>
      <c r="B149" s="161" t="s">
        <v>113</v>
      </c>
      <c r="C149" s="161" t="s">
        <v>131</v>
      </c>
      <c r="D149" s="17" t="s">
        <v>317</v>
      </c>
      <c r="E149" s="162" t="s">
        <v>318</v>
      </c>
      <c r="F149" s="161" t="s">
        <v>146</v>
      </c>
      <c r="G149" s="163">
        <v>696.998</v>
      </c>
      <c r="H149" s="164">
        <v>0</v>
      </c>
      <c r="I149" s="165">
        <f>ROUND(G149*H149,2)</f>
        <v>0</v>
      </c>
      <c r="J149" s="166">
        <v>0</v>
      </c>
      <c r="K149" s="163">
        <f>G149*J149</f>
        <v>0</v>
      </c>
      <c r="L149" s="166">
        <v>0</v>
      </c>
      <c r="M149" s="163">
        <f>G149*L149</f>
        <v>0</v>
      </c>
      <c r="N149" s="167">
        <v>20</v>
      </c>
      <c r="O149" s="168">
        <v>4</v>
      </c>
      <c r="P149" s="17" t="s">
        <v>118</v>
      </c>
    </row>
    <row r="150" spans="4:18" s="17" customFormat="1" ht="15.75" customHeight="1">
      <c r="D150" s="169"/>
      <c r="E150" s="169" t="s">
        <v>319</v>
      </c>
      <c r="G150" s="170">
        <v>739.407585</v>
      </c>
      <c r="P150" s="169" t="s">
        <v>118</v>
      </c>
      <c r="Q150" s="169" t="s">
        <v>118</v>
      </c>
      <c r="R150" s="169" t="s">
        <v>120</v>
      </c>
    </row>
    <row r="151" spans="4:18" s="17" customFormat="1" ht="15.75" customHeight="1">
      <c r="D151" s="169"/>
      <c r="E151" s="169" t="s">
        <v>320</v>
      </c>
      <c r="G151" s="170">
        <v>-24.9951</v>
      </c>
      <c r="P151" s="169" t="s">
        <v>118</v>
      </c>
      <c r="Q151" s="169" t="s">
        <v>118</v>
      </c>
      <c r="R151" s="169" t="s">
        <v>120</v>
      </c>
    </row>
    <row r="152" spans="4:18" s="17" customFormat="1" ht="15.75" customHeight="1">
      <c r="D152" s="169"/>
      <c r="E152" s="169" t="s">
        <v>321</v>
      </c>
      <c r="G152" s="170">
        <v>-26.533</v>
      </c>
      <c r="P152" s="169" t="s">
        <v>118</v>
      </c>
      <c r="Q152" s="169" t="s">
        <v>118</v>
      </c>
      <c r="R152" s="169" t="s">
        <v>120</v>
      </c>
    </row>
    <row r="153" spans="4:18" s="17" customFormat="1" ht="15.75" customHeight="1">
      <c r="D153" s="169"/>
      <c r="E153" s="169" t="s">
        <v>322</v>
      </c>
      <c r="G153" s="170">
        <v>-7.4191</v>
      </c>
      <c r="P153" s="169" t="s">
        <v>118</v>
      </c>
      <c r="Q153" s="169" t="s">
        <v>118</v>
      </c>
      <c r="R153" s="169" t="s">
        <v>120</v>
      </c>
    </row>
    <row r="154" spans="4:18" s="17" customFormat="1" ht="15.75" customHeight="1">
      <c r="D154" s="171" t="s">
        <v>323</v>
      </c>
      <c r="E154" s="171" t="s">
        <v>125</v>
      </c>
      <c r="G154" s="172">
        <v>680.460385</v>
      </c>
      <c r="P154" s="171" t="s">
        <v>118</v>
      </c>
      <c r="Q154" s="171" t="s">
        <v>126</v>
      </c>
      <c r="R154" s="171" t="s">
        <v>120</v>
      </c>
    </row>
    <row r="155" spans="4:18" s="17" customFormat="1" ht="15.75" customHeight="1">
      <c r="D155" s="169"/>
      <c r="E155" s="169" t="s">
        <v>207</v>
      </c>
      <c r="G155" s="170">
        <v>16.5375</v>
      </c>
      <c r="P155" s="169" t="s">
        <v>118</v>
      </c>
      <c r="Q155" s="169" t="s">
        <v>118</v>
      </c>
      <c r="R155" s="169" t="s">
        <v>120</v>
      </c>
    </row>
    <row r="156" spans="4:18" s="17" customFormat="1" ht="15.75" customHeight="1">
      <c r="D156" s="173" t="s">
        <v>307</v>
      </c>
      <c r="E156" s="173" t="s">
        <v>129</v>
      </c>
      <c r="G156" s="174">
        <v>696.997885</v>
      </c>
      <c r="P156" s="173" t="s">
        <v>118</v>
      </c>
      <c r="Q156" s="173" t="s">
        <v>130</v>
      </c>
      <c r="R156" s="173" t="s">
        <v>120</v>
      </c>
    </row>
    <row r="157" spans="1:16" s="17" customFormat="1" ht="24" customHeight="1">
      <c r="A157" s="161" t="s">
        <v>324</v>
      </c>
      <c r="B157" s="161" t="s">
        <v>113</v>
      </c>
      <c r="C157" s="161" t="s">
        <v>131</v>
      </c>
      <c r="D157" s="17" t="s">
        <v>325</v>
      </c>
      <c r="E157" s="162" t="s">
        <v>326</v>
      </c>
      <c r="F157" s="161" t="s">
        <v>146</v>
      </c>
      <c r="G157" s="163">
        <v>247.624</v>
      </c>
      <c r="H157" s="164">
        <v>0</v>
      </c>
      <c r="I157" s="165">
        <f>ROUND(G157*H157,2)</f>
        <v>0</v>
      </c>
      <c r="J157" s="166">
        <v>0</v>
      </c>
      <c r="K157" s="163">
        <f>G157*J157</f>
        <v>0</v>
      </c>
      <c r="L157" s="166">
        <v>0</v>
      </c>
      <c r="M157" s="163">
        <f>G157*L157</f>
        <v>0</v>
      </c>
      <c r="N157" s="167">
        <v>20</v>
      </c>
      <c r="O157" s="168">
        <v>4</v>
      </c>
      <c r="P157" s="17" t="s">
        <v>118</v>
      </c>
    </row>
    <row r="158" spans="4:18" s="17" customFormat="1" ht="15.75" customHeight="1">
      <c r="D158" s="169" t="s">
        <v>327</v>
      </c>
      <c r="E158" s="169" t="s">
        <v>328</v>
      </c>
      <c r="G158" s="170">
        <v>247.62375</v>
      </c>
      <c r="P158" s="169" t="s">
        <v>118</v>
      </c>
      <c r="Q158" s="169" t="s">
        <v>118</v>
      </c>
      <c r="R158" s="169" t="s">
        <v>120</v>
      </c>
    </row>
    <row r="159" spans="1:16" s="17" customFormat="1" ht="13.5" customHeight="1">
      <c r="A159" s="178" t="s">
        <v>329</v>
      </c>
      <c r="B159" s="178" t="s">
        <v>224</v>
      </c>
      <c r="C159" s="178" t="s">
        <v>225</v>
      </c>
      <c r="D159" s="179" t="s">
        <v>330</v>
      </c>
      <c r="E159" s="180" t="s">
        <v>331</v>
      </c>
      <c r="F159" s="178" t="s">
        <v>314</v>
      </c>
      <c r="G159" s="181">
        <v>454.885</v>
      </c>
      <c r="H159" s="182">
        <v>0</v>
      </c>
      <c r="I159" s="183">
        <f>ROUND(G159*H159,2)</f>
        <v>0</v>
      </c>
      <c r="J159" s="184">
        <v>0</v>
      </c>
      <c r="K159" s="181">
        <f>G159*J159</f>
        <v>0</v>
      </c>
      <c r="L159" s="184">
        <v>0</v>
      </c>
      <c r="M159" s="181">
        <f>G159*L159</f>
        <v>0</v>
      </c>
      <c r="N159" s="185">
        <v>20</v>
      </c>
      <c r="O159" s="186">
        <v>8</v>
      </c>
      <c r="P159" s="179" t="s">
        <v>118</v>
      </c>
    </row>
    <row r="160" spans="1:16" s="17" customFormat="1" ht="13.5" customHeight="1">
      <c r="A160" s="161" t="s">
        <v>332</v>
      </c>
      <c r="B160" s="161" t="s">
        <v>113</v>
      </c>
      <c r="C160" s="161" t="s">
        <v>333</v>
      </c>
      <c r="D160" s="17" t="s">
        <v>334</v>
      </c>
      <c r="E160" s="162" t="s">
        <v>335</v>
      </c>
      <c r="F160" s="161" t="s">
        <v>117</v>
      </c>
      <c r="G160" s="163">
        <v>216</v>
      </c>
      <c r="H160" s="164">
        <v>0</v>
      </c>
      <c r="I160" s="165">
        <f>ROUND(G160*H160,2)</f>
        <v>0</v>
      </c>
      <c r="J160" s="166">
        <v>0</v>
      </c>
      <c r="K160" s="163">
        <f>G160*J160</f>
        <v>0</v>
      </c>
      <c r="L160" s="166">
        <v>0</v>
      </c>
      <c r="M160" s="163">
        <f>G160*L160</f>
        <v>0</v>
      </c>
      <c r="N160" s="167">
        <v>20</v>
      </c>
      <c r="O160" s="168">
        <v>4</v>
      </c>
      <c r="P160" s="17" t="s">
        <v>118</v>
      </c>
    </row>
    <row r="161" spans="1:16" s="17" customFormat="1" ht="13.5" customHeight="1">
      <c r="A161" s="178" t="s">
        <v>336</v>
      </c>
      <c r="B161" s="178" t="s">
        <v>224</v>
      </c>
      <c r="C161" s="178" t="s">
        <v>225</v>
      </c>
      <c r="D161" s="179" t="s">
        <v>337</v>
      </c>
      <c r="E161" s="180" t="s">
        <v>338</v>
      </c>
      <c r="F161" s="178" t="s">
        <v>339</v>
      </c>
      <c r="G161" s="181">
        <v>6.804</v>
      </c>
      <c r="H161" s="182">
        <v>0</v>
      </c>
      <c r="I161" s="183">
        <f>ROUND(G161*H161,2)</f>
        <v>0</v>
      </c>
      <c r="J161" s="184">
        <v>0</v>
      </c>
      <c r="K161" s="181">
        <f>G161*J161</f>
        <v>0</v>
      </c>
      <c r="L161" s="184">
        <v>0</v>
      </c>
      <c r="M161" s="181">
        <f>G161*L161</f>
        <v>0</v>
      </c>
      <c r="N161" s="185">
        <v>20</v>
      </c>
      <c r="O161" s="186">
        <v>8</v>
      </c>
      <c r="P161" s="179" t="s">
        <v>118</v>
      </c>
    </row>
    <row r="162" spans="1:16" s="17" customFormat="1" ht="24" customHeight="1">
      <c r="A162" s="161" t="s">
        <v>340</v>
      </c>
      <c r="B162" s="161" t="s">
        <v>113</v>
      </c>
      <c r="C162" s="161" t="s">
        <v>131</v>
      </c>
      <c r="D162" s="17" t="s">
        <v>341</v>
      </c>
      <c r="E162" s="162" t="s">
        <v>342</v>
      </c>
      <c r="F162" s="161" t="s">
        <v>117</v>
      </c>
      <c r="G162" s="163">
        <v>216</v>
      </c>
      <c r="H162" s="164">
        <v>0</v>
      </c>
      <c r="I162" s="165">
        <f>ROUND(G162*H162,2)</f>
        <v>0</v>
      </c>
      <c r="J162" s="166">
        <v>0</v>
      </c>
      <c r="K162" s="163">
        <f>G162*J162</f>
        <v>0</v>
      </c>
      <c r="L162" s="166">
        <v>0</v>
      </c>
      <c r="M162" s="163">
        <f>G162*L162</f>
        <v>0</v>
      </c>
      <c r="N162" s="167">
        <v>20</v>
      </c>
      <c r="O162" s="168">
        <v>4</v>
      </c>
      <c r="P162" s="17" t="s">
        <v>118</v>
      </c>
    </row>
    <row r="163" spans="4:18" s="17" customFormat="1" ht="15.75" customHeight="1">
      <c r="D163" s="169"/>
      <c r="E163" s="169" t="s">
        <v>343</v>
      </c>
      <c r="G163" s="170">
        <v>216</v>
      </c>
      <c r="P163" s="169" t="s">
        <v>118</v>
      </c>
      <c r="Q163" s="169" t="s">
        <v>118</v>
      </c>
      <c r="R163" s="169" t="s">
        <v>120</v>
      </c>
    </row>
    <row r="164" spans="2:16" s="137" customFormat="1" ht="12.75" customHeight="1">
      <c r="B164" s="142" t="s">
        <v>68</v>
      </c>
      <c r="D164" s="143" t="s">
        <v>118</v>
      </c>
      <c r="E164" s="143" t="s">
        <v>344</v>
      </c>
      <c r="I164" s="144">
        <f>SUM(I165:I166)</f>
        <v>0</v>
      </c>
      <c r="K164" s="145">
        <f>SUM(K165:K166)</f>
        <v>0</v>
      </c>
      <c r="M164" s="145">
        <f>SUM(M165:M166)</f>
        <v>0</v>
      </c>
      <c r="P164" s="143" t="s">
        <v>11</v>
      </c>
    </row>
    <row r="165" spans="1:16" s="17" customFormat="1" ht="13.5" customHeight="1">
      <c r="A165" s="161" t="s">
        <v>345</v>
      </c>
      <c r="B165" s="161" t="s">
        <v>113</v>
      </c>
      <c r="C165" s="161" t="s">
        <v>346</v>
      </c>
      <c r="D165" s="17" t="s">
        <v>347</v>
      </c>
      <c r="E165" s="162" t="s">
        <v>348</v>
      </c>
      <c r="F165" s="161" t="s">
        <v>146</v>
      </c>
      <c r="G165" s="163">
        <v>18.27</v>
      </c>
      <c r="H165" s="164">
        <v>0</v>
      </c>
      <c r="I165" s="165">
        <f>ROUND(G165*H165,2)</f>
        <v>0</v>
      </c>
      <c r="J165" s="166">
        <v>0</v>
      </c>
      <c r="K165" s="163">
        <f>G165*J165</f>
        <v>0</v>
      </c>
      <c r="L165" s="166">
        <v>0</v>
      </c>
      <c r="M165" s="163">
        <f>G165*L165</f>
        <v>0</v>
      </c>
      <c r="N165" s="167">
        <v>20</v>
      </c>
      <c r="O165" s="168">
        <v>4</v>
      </c>
      <c r="P165" s="17" t="s">
        <v>118</v>
      </c>
    </row>
    <row r="166" spans="4:18" s="17" customFormat="1" ht="15.75" customHeight="1">
      <c r="D166" s="169"/>
      <c r="E166" s="169" t="s">
        <v>153</v>
      </c>
      <c r="G166" s="170">
        <v>18.27</v>
      </c>
      <c r="P166" s="169" t="s">
        <v>118</v>
      </c>
      <c r="Q166" s="169" t="s">
        <v>118</v>
      </c>
      <c r="R166" s="169" t="s">
        <v>120</v>
      </c>
    </row>
    <row r="167" spans="2:16" s="137" customFormat="1" ht="12.75" customHeight="1">
      <c r="B167" s="142" t="s">
        <v>68</v>
      </c>
      <c r="D167" s="143" t="s">
        <v>130</v>
      </c>
      <c r="E167" s="143" t="s">
        <v>349</v>
      </c>
      <c r="I167" s="144">
        <f>SUM(I168:I171)</f>
        <v>0</v>
      </c>
      <c r="K167" s="145">
        <f>SUM(K168:K171)</f>
        <v>0</v>
      </c>
      <c r="M167" s="145">
        <f>SUM(M168:M171)</f>
        <v>0</v>
      </c>
      <c r="P167" s="143" t="s">
        <v>11</v>
      </c>
    </row>
    <row r="168" spans="1:16" s="17" customFormat="1" ht="13.5" customHeight="1">
      <c r="A168" s="161" t="s">
        <v>350</v>
      </c>
      <c r="B168" s="161" t="s">
        <v>113</v>
      </c>
      <c r="C168" s="161" t="s">
        <v>351</v>
      </c>
      <c r="D168" s="17" t="s">
        <v>352</v>
      </c>
      <c r="E168" s="162" t="s">
        <v>353</v>
      </c>
      <c r="F168" s="161" t="s">
        <v>354</v>
      </c>
      <c r="G168" s="163">
        <v>1</v>
      </c>
      <c r="H168" s="164">
        <v>0</v>
      </c>
      <c r="I168" s="165">
        <f>ROUND(G168*H168,2)</f>
        <v>0</v>
      </c>
      <c r="J168" s="166">
        <v>0</v>
      </c>
      <c r="K168" s="163">
        <f>G168*J168</f>
        <v>0</v>
      </c>
      <c r="L168" s="166">
        <v>0</v>
      </c>
      <c r="M168" s="163">
        <f>G168*L168</f>
        <v>0</v>
      </c>
      <c r="N168" s="167">
        <v>20</v>
      </c>
      <c r="O168" s="168">
        <v>4</v>
      </c>
      <c r="P168" s="17" t="s">
        <v>118</v>
      </c>
    </row>
    <row r="169" spans="1:16" s="17" customFormat="1" ht="13.5" customHeight="1">
      <c r="A169" s="161" t="s">
        <v>355</v>
      </c>
      <c r="B169" s="161" t="s">
        <v>113</v>
      </c>
      <c r="C169" s="161" t="s">
        <v>351</v>
      </c>
      <c r="D169" s="17" t="s">
        <v>356</v>
      </c>
      <c r="E169" s="162" t="s">
        <v>357</v>
      </c>
      <c r="F169" s="161" t="s">
        <v>354</v>
      </c>
      <c r="G169" s="163">
        <v>1</v>
      </c>
      <c r="H169" s="164">
        <v>0</v>
      </c>
      <c r="I169" s="165">
        <f>ROUND(G169*H169,2)</f>
        <v>0</v>
      </c>
      <c r="J169" s="166">
        <v>0</v>
      </c>
      <c r="K169" s="163">
        <f>G169*J169</f>
        <v>0</v>
      </c>
      <c r="L169" s="166">
        <v>0</v>
      </c>
      <c r="M169" s="163">
        <f>G169*L169</f>
        <v>0</v>
      </c>
      <c r="N169" s="167">
        <v>20</v>
      </c>
      <c r="O169" s="168">
        <v>4</v>
      </c>
      <c r="P169" s="17" t="s">
        <v>118</v>
      </c>
    </row>
    <row r="170" spans="1:16" s="17" customFormat="1" ht="13.5" customHeight="1">
      <c r="A170" s="161" t="s">
        <v>358</v>
      </c>
      <c r="B170" s="161" t="s">
        <v>113</v>
      </c>
      <c r="C170" s="161" t="s">
        <v>359</v>
      </c>
      <c r="D170" s="17" t="s">
        <v>360</v>
      </c>
      <c r="E170" s="162" t="s">
        <v>361</v>
      </c>
      <c r="F170" s="161" t="s">
        <v>146</v>
      </c>
      <c r="G170" s="163">
        <v>45.023</v>
      </c>
      <c r="H170" s="164">
        <v>0</v>
      </c>
      <c r="I170" s="165">
        <f>ROUND(G170*H170,2)</f>
        <v>0</v>
      </c>
      <c r="J170" s="166">
        <v>0</v>
      </c>
      <c r="K170" s="163">
        <f>G170*J170</f>
        <v>0</v>
      </c>
      <c r="L170" s="166">
        <v>0</v>
      </c>
      <c r="M170" s="163">
        <f>G170*L170</f>
        <v>0</v>
      </c>
      <c r="N170" s="167">
        <v>20</v>
      </c>
      <c r="O170" s="168">
        <v>4</v>
      </c>
      <c r="P170" s="17" t="s">
        <v>118</v>
      </c>
    </row>
    <row r="171" spans="4:18" s="17" customFormat="1" ht="15.75" customHeight="1">
      <c r="D171" s="169" t="s">
        <v>362</v>
      </c>
      <c r="E171" s="169" t="s">
        <v>363</v>
      </c>
      <c r="G171" s="170">
        <v>45.0225</v>
      </c>
      <c r="P171" s="169" t="s">
        <v>118</v>
      </c>
      <c r="Q171" s="169" t="s">
        <v>118</v>
      </c>
      <c r="R171" s="169" t="s">
        <v>120</v>
      </c>
    </row>
    <row r="172" spans="2:16" s="137" customFormat="1" ht="12.75" customHeight="1">
      <c r="B172" s="142" t="s">
        <v>68</v>
      </c>
      <c r="D172" s="143" t="s">
        <v>139</v>
      </c>
      <c r="E172" s="143" t="s">
        <v>364</v>
      </c>
      <c r="I172" s="144">
        <f>SUM(I173:I180)</f>
        <v>0</v>
      </c>
      <c r="K172" s="145">
        <f>SUM(K173:K180)</f>
        <v>0</v>
      </c>
      <c r="M172" s="145">
        <f>SUM(M173:M180)</f>
        <v>0</v>
      </c>
      <c r="P172" s="143" t="s">
        <v>11</v>
      </c>
    </row>
    <row r="173" spans="1:16" s="17" customFormat="1" ht="13.5" customHeight="1">
      <c r="A173" s="161" t="s">
        <v>365</v>
      </c>
      <c r="B173" s="161" t="s">
        <v>113</v>
      </c>
      <c r="C173" s="161" t="s">
        <v>114</v>
      </c>
      <c r="D173" s="17" t="s">
        <v>366</v>
      </c>
      <c r="E173" s="162" t="s">
        <v>367</v>
      </c>
      <c r="F173" s="161" t="s">
        <v>117</v>
      </c>
      <c r="G173" s="163">
        <v>402.175</v>
      </c>
      <c r="H173" s="164">
        <v>0</v>
      </c>
      <c r="I173" s="165">
        <f>ROUND(G173*H173,2)</f>
        <v>0</v>
      </c>
      <c r="J173" s="166">
        <v>0</v>
      </c>
      <c r="K173" s="163">
        <f>G173*J173</f>
        <v>0</v>
      </c>
      <c r="L173" s="166">
        <v>0</v>
      </c>
      <c r="M173" s="163">
        <f>G173*L173</f>
        <v>0</v>
      </c>
      <c r="N173" s="167">
        <v>20</v>
      </c>
      <c r="O173" s="168">
        <v>4</v>
      </c>
      <c r="P173" s="17" t="s">
        <v>118</v>
      </c>
    </row>
    <row r="174" spans="4:18" s="17" customFormat="1" ht="15.75" customHeight="1">
      <c r="D174" s="169"/>
      <c r="E174" s="169" t="s">
        <v>119</v>
      </c>
      <c r="G174" s="170">
        <v>402.175</v>
      </c>
      <c r="P174" s="169" t="s">
        <v>118</v>
      </c>
      <c r="Q174" s="169" t="s">
        <v>118</v>
      </c>
      <c r="R174" s="169" t="s">
        <v>120</v>
      </c>
    </row>
    <row r="175" spans="1:16" s="17" customFormat="1" ht="13.5" customHeight="1">
      <c r="A175" s="161" t="s">
        <v>368</v>
      </c>
      <c r="B175" s="161" t="s">
        <v>113</v>
      </c>
      <c r="C175" s="161" t="s">
        <v>114</v>
      </c>
      <c r="D175" s="17" t="s">
        <v>369</v>
      </c>
      <c r="E175" s="162" t="s">
        <v>370</v>
      </c>
      <c r="F175" s="161" t="s">
        <v>117</v>
      </c>
      <c r="G175" s="163">
        <v>402.175</v>
      </c>
      <c r="H175" s="164">
        <v>0</v>
      </c>
      <c r="I175" s="165">
        <f>ROUND(G175*H175,2)</f>
        <v>0</v>
      </c>
      <c r="J175" s="166">
        <v>0</v>
      </c>
      <c r="K175" s="163">
        <f>G175*J175</f>
        <v>0</v>
      </c>
      <c r="L175" s="166">
        <v>0</v>
      </c>
      <c r="M175" s="163">
        <f>G175*L175</f>
        <v>0</v>
      </c>
      <c r="N175" s="167">
        <v>20</v>
      </c>
      <c r="O175" s="168">
        <v>4</v>
      </c>
      <c r="P175" s="17" t="s">
        <v>118</v>
      </c>
    </row>
    <row r="176" spans="4:18" s="17" customFormat="1" ht="15.75" customHeight="1">
      <c r="D176" s="169"/>
      <c r="E176" s="169" t="s">
        <v>119</v>
      </c>
      <c r="G176" s="170">
        <v>402.175</v>
      </c>
      <c r="P176" s="169" t="s">
        <v>118</v>
      </c>
      <c r="Q176" s="169" t="s">
        <v>118</v>
      </c>
      <c r="R176" s="169" t="s">
        <v>120</v>
      </c>
    </row>
    <row r="177" spans="1:16" s="17" customFormat="1" ht="13.5" customHeight="1">
      <c r="A177" s="161" t="s">
        <v>371</v>
      </c>
      <c r="B177" s="161" t="s">
        <v>113</v>
      </c>
      <c r="C177" s="161" t="s">
        <v>114</v>
      </c>
      <c r="D177" s="17" t="s">
        <v>372</v>
      </c>
      <c r="E177" s="162" t="s">
        <v>373</v>
      </c>
      <c r="F177" s="161" t="s">
        <v>117</v>
      </c>
      <c r="G177" s="163">
        <v>402.175</v>
      </c>
      <c r="H177" s="164">
        <v>0</v>
      </c>
      <c r="I177" s="165">
        <f>ROUND(G177*H177,2)</f>
        <v>0</v>
      </c>
      <c r="J177" s="166">
        <v>0</v>
      </c>
      <c r="K177" s="163">
        <f>G177*J177</f>
        <v>0</v>
      </c>
      <c r="L177" s="166">
        <v>0</v>
      </c>
      <c r="M177" s="163">
        <f>G177*L177</f>
        <v>0</v>
      </c>
      <c r="N177" s="167">
        <v>20</v>
      </c>
      <c r="O177" s="168">
        <v>4</v>
      </c>
      <c r="P177" s="17" t="s">
        <v>118</v>
      </c>
    </row>
    <row r="178" spans="4:18" s="17" customFormat="1" ht="15.75" customHeight="1">
      <c r="D178" s="169"/>
      <c r="E178" s="169" t="s">
        <v>119</v>
      </c>
      <c r="G178" s="170">
        <v>402.175</v>
      </c>
      <c r="P178" s="169" t="s">
        <v>118</v>
      </c>
      <c r="Q178" s="169" t="s">
        <v>118</v>
      </c>
      <c r="R178" s="169" t="s">
        <v>120</v>
      </c>
    </row>
    <row r="179" spans="1:16" s="17" customFormat="1" ht="13.5" customHeight="1">
      <c r="A179" s="161" t="s">
        <v>374</v>
      </c>
      <c r="B179" s="161" t="s">
        <v>113</v>
      </c>
      <c r="C179" s="161" t="s">
        <v>114</v>
      </c>
      <c r="D179" s="17" t="s">
        <v>375</v>
      </c>
      <c r="E179" s="162" t="s">
        <v>376</v>
      </c>
      <c r="F179" s="161" t="s">
        <v>117</v>
      </c>
      <c r="G179" s="163">
        <v>402.175</v>
      </c>
      <c r="H179" s="164">
        <v>0</v>
      </c>
      <c r="I179" s="165">
        <f>ROUND(G179*H179,2)</f>
        <v>0</v>
      </c>
      <c r="J179" s="166">
        <v>0</v>
      </c>
      <c r="K179" s="163">
        <f>G179*J179</f>
        <v>0</v>
      </c>
      <c r="L179" s="166">
        <v>0</v>
      </c>
      <c r="M179" s="163">
        <f>G179*L179</f>
        <v>0</v>
      </c>
      <c r="N179" s="167">
        <v>20</v>
      </c>
      <c r="O179" s="168">
        <v>4</v>
      </c>
      <c r="P179" s="17" t="s">
        <v>118</v>
      </c>
    </row>
    <row r="180" spans="4:18" s="17" customFormat="1" ht="15.75" customHeight="1">
      <c r="D180" s="169"/>
      <c r="E180" s="169" t="s">
        <v>119</v>
      </c>
      <c r="G180" s="170">
        <v>402.175</v>
      </c>
      <c r="P180" s="169" t="s">
        <v>118</v>
      </c>
      <c r="Q180" s="169" t="s">
        <v>118</v>
      </c>
      <c r="R180" s="169" t="s">
        <v>120</v>
      </c>
    </row>
    <row r="181" spans="2:16" s="137" customFormat="1" ht="12.75" customHeight="1">
      <c r="B181" s="142" t="s">
        <v>68</v>
      </c>
      <c r="D181" s="143" t="s">
        <v>156</v>
      </c>
      <c r="E181" s="143" t="s">
        <v>377</v>
      </c>
      <c r="I181" s="144">
        <f>SUM(I182:I218)</f>
        <v>0</v>
      </c>
      <c r="K181" s="145">
        <f>SUM(K182:K218)</f>
        <v>0</v>
      </c>
      <c r="M181" s="145">
        <f>SUM(M182:M218)</f>
        <v>0</v>
      </c>
      <c r="P181" s="143" t="s">
        <v>11</v>
      </c>
    </row>
    <row r="182" spans="1:16" s="17" customFormat="1" ht="13.5" customHeight="1">
      <c r="A182" s="161" t="s">
        <v>378</v>
      </c>
      <c r="B182" s="161" t="s">
        <v>113</v>
      </c>
      <c r="C182" s="161" t="s">
        <v>379</v>
      </c>
      <c r="D182" s="17" t="s">
        <v>380</v>
      </c>
      <c r="E182" s="162" t="s">
        <v>381</v>
      </c>
      <c r="F182" s="161" t="s">
        <v>134</v>
      </c>
      <c r="G182" s="163">
        <v>406</v>
      </c>
      <c r="H182" s="164">
        <v>0</v>
      </c>
      <c r="I182" s="165">
        <f>ROUND(G182*H182,2)</f>
        <v>0</v>
      </c>
      <c r="J182" s="166">
        <v>0</v>
      </c>
      <c r="K182" s="163">
        <f>G182*J182</f>
        <v>0</v>
      </c>
      <c r="L182" s="166">
        <v>0</v>
      </c>
      <c r="M182" s="163">
        <f>G182*L182</f>
        <v>0</v>
      </c>
      <c r="N182" s="167">
        <v>20</v>
      </c>
      <c r="O182" s="168">
        <v>4</v>
      </c>
      <c r="P182" s="17" t="s">
        <v>118</v>
      </c>
    </row>
    <row r="183" spans="1:16" s="17" customFormat="1" ht="13.5" customHeight="1">
      <c r="A183" s="178" t="s">
        <v>382</v>
      </c>
      <c r="B183" s="178" t="s">
        <v>224</v>
      </c>
      <c r="C183" s="178" t="s">
        <v>225</v>
      </c>
      <c r="D183" s="179" t="s">
        <v>383</v>
      </c>
      <c r="E183" s="180" t="s">
        <v>384</v>
      </c>
      <c r="F183" s="178" t="s">
        <v>134</v>
      </c>
      <c r="G183" s="181">
        <v>443.758</v>
      </c>
      <c r="H183" s="182">
        <v>0</v>
      </c>
      <c r="I183" s="183">
        <f>ROUND(G183*H183,2)</f>
        <v>0</v>
      </c>
      <c r="J183" s="184">
        <v>0</v>
      </c>
      <c r="K183" s="181">
        <f>G183*J183</f>
        <v>0</v>
      </c>
      <c r="L183" s="184">
        <v>0</v>
      </c>
      <c r="M183" s="181">
        <f>G183*L183</f>
        <v>0</v>
      </c>
      <c r="N183" s="185">
        <v>20</v>
      </c>
      <c r="O183" s="186">
        <v>8</v>
      </c>
      <c r="P183" s="179" t="s">
        <v>118</v>
      </c>
    </row>
    <row r="184" spans="4:18" s="17" customFormat="1" ht="15.75" customHeight="1">
      <c r="D184" s="169"/>
      <c r="E184" s="169" t="s">
        <v>385</v>
      </c>
      <c r="G184" s="170">
        <v>443.758</v>
      </c>
      <c r="P184" s="169" t="s">
        <v>118</v>
      </c>
      <c r="Q184" s="169" t="s">
        <v>118</v>
      </c>
      <c r="R184" s="169" t="s">
        <v>120</v>
      </c>
    </row>
    <row r="185" spans="1:16" s="17" customFormat="1" ht="13.5" customHeight="1">
      <c r="A185" s="161" t="s">
        <v>386</v>
      </c>
      <c r="B185" s="161" t="s">
        <v>113</v>
      </c>
      <c r="C185" s="161" t="s">
        <v>359</v>
      </c>
      <c r="D185" s="17" t="s">
        <v>387</v>
      </c>
      <c r="E185" s="162" t="s">
        <v>388</v>
      </c>
      <c r="F185" s="161" t="s">
        <v>134</v>
      </c>
      <c r="G185" s="163">
        <v>406</v>
      </c>
      <c r="H185" s="164">
        <v>0</v>
      </c>
      <c r="I185" s="165">
        <f>ROUND(G185*H185,2)</f>
        <v>0</v>
      </c>
      <c r="J185" s="166">
        <v>0</v>
      </c>
      <c r="K185" s="163">
        <f>G185*J185</f>
        <v>0</v>
      </c>
      <c r="L185" s="166">
        <v>0</v>
      </c>
      <c r="M185" s="163">
        <f>G185*L185</f>
        <v>0</v>
      </c>
      <c r="N185" s="167">
        <v>20</v>
      </c>
      <c r="O185" s="168">
        <v>4</v>
      </c>
      <c r="P185" s="17" t="s">
        <v>118</v>
      </c>
    </row>
    <row r="186" spans="1:16" s="17" customFormat="1" ht="24" customHeight="1">
      <c r="A186" s="178" t="s">
        <v>389</v>
      </c>
      <c r="B186" s="178" t="s">
        <v>224</v>
      </c>
      <c r="C186" s="178" t="s">
        <v>225</v>
      </c>
      <c r="D186" s="179" t="s">
        <v>390</v>
      </c>
      <c r="E186" s="180" t="s">
        <v>391</v>
      </c>
      <c r="F186" s="178" t="s">
        <v>232</v>
      </c>
      <c r="G186" s="181">
        <v>89</v>
      </c>
      <c r="H186" s="182">
        <v>0</v>
      </c>
      <c r="I186" s="183">
        <f>ROUND(G186*H186,2)</f>
        <v>0</v>
      </c>
      <c r="J186" s="184">
        <v>0</v>
      </c>
      <c r="K186" s="181">
        <f>G186*J186</f>
        <v>0</v>
      </c>
      <c r="L186" s="184">
        <v>0</v>
      </c>
      <c r="M186" s="181">
        <f>G186*L186</f>
        <v>0</v>
      </c>
      <c r="N186" s="185">
        <v>20</v>
      </c>
      <c r="O186" s="186">
        <v>8</v>
      </c>
      <c r="P186" s="179" t="s">
        <v>118</v>
      </c>
    </row>
    <row r="187" spans="4:18" s="17" customFormat="1" ht="15.75" customHeight="1">
      <c r="D187" s="169"/>
      <c r="E187" s="169" t="s">
        <v>392</v>
      </c>
      <c r="G187" s="170">
        <v>88.7516</v>
      </c>
      <c r="P187" s="169" t="s">
        <v>118</v>
      </c>
      <c r="Q187" s="169" t="s">
        <v>118</v>
      </c>
      <c r="R187" s="169" t="s">
        <v>120</v>
      </c>
    </row>
    <row r="188" spans="4:18" s="17" customFormat="1" ht="15.75" customHeight="1">
      <c r="D188" s="169"/>
      <c r="E188" s="169" t="s">
        <v>393</v>
      </c>
      <c r="G188" s="170">
        <v>89</v>
      </c>
      <c r="P188" s="169" t="s">
        <v>118</v>
      </c>
      <c r="Q188" s="169" t="s">
        <v>118</v>
      </c>
      <c r="R188" s="169" t="s">
        <v>120</v>
      </c>
    </row>
    <row r="189" spans="1:16" s="17" customFormat="1" ht="13.5" customHeight="1">
      <c r="A189" s="161" t="s">
        <v>394</v>
      </c>
      <c r="B189" s="161" t="s">
        <v>113</v>
      </c>
      <c r="C189" s="161" t="s">
        <v>359</v>
      </c>
      <c r="D189" s="17" t="s">
        <v>395</v>
      </c>
      <c r="E189" s="162" t="s">
        <v>396</v>
      </c>
      <c r="F189" s="161" t="s">
        <v>232</v>
      </c>
      <c r="G189" s="163">
        <v>1</v>
      </c>
      <c r="H189" s="164">
        <v>0</v>
      </c>
      <c r="I189" s="165">
        <f>ROUND(G189*H189,2)</f>
        <v>0</v>
      </c>
      <c r="J189" s="166">
        <v>0</v>
      </c>
      <c r="K189" s="163">
        <f>G189*J189</f>
        <v>0</v>
      </c>
      <c r="L189" s="166">
        <v>0</v>
      </c>
      <c r="M189" s="163">
        <f>G189*L189</f>
        <v>0</v>
      </c>
      <c r="N189" s="167">
        <v>20</v>
      </c>
      <c r="O189" s="168">
        <v>4</v>
      </c>
      <c r="P189" s="17" t="s">
        <v>118</v>
      </c>
    </row>
    <row r="190" spans="1:16" s="17" customFormat="1" ht="13.5" customHeight="1">
      <c r="A190" s="178" t="s">
        <v>397</v>
      </c>
      <c r="B190" s="178" t="s">
        <v>224</v>
      </c>
      <c r="C190" s="178" t="s">
        <v>225</v>
      </c>
      <c r="D190" s="179" t="s">
        <v>398</v>
      </c>
      <c r="E190" s="180" t="s">
        <v>399</v>
      </c>
      <c r="F190" s="178" t="s">
        <v>232</v>
      </c>
      <c r="G190" s="181">
        <v>1</v>
      </c>
      <c r="H190" s="182">
        <v>0</v>
      </c>
      <c r="I190" s="183">
        <f>ROUND(G190*H190,2)</f>
        <v>0</v>
      </c>
      <c r="J190" s="184">
        <v>0</v>
      </c>
      <c r="K190" s="181">
        <f>G190*J190</f>
        <v>0</v>
      </c>
      <c r="L190" s="184">
        <v>0</v>
      </c>
      <c r="M190" s="181">
        <f>G190*L190</f>
        <v>0</v>
      </c>
      <c r="N190" s="185">
        <v>20</v>
      </c>
      <c r="O190" s="186">
        <v>8</v>
      </c>
      <c r="P190" s="179" t="s">
        <v>118</v>
      </c>
    </row>
    <row r="191" spans="1:16" s="17" customFormat="1" ht="13.5" customHeight="1">
      <c r="A191" s="161" t="s">
        <v>400</v>
      </c>
      <c r="B191" s="161" t="s">
        <v>113</v>
      </c>
      <c r="C191" s="161" t="s">
        <v>359</v>
      </c>
      <c r="D191" s="17" t="s">
        <v>401</v>
      </c>
      <c r="E191" s="162" t="s">
        <v>402</v>
      </c>
      <c r="F191" s="161" t="s">
        <v>232</v>
      </c>
      <c r="G191" s="163">
        <v>39</v>
      </c>
      <c r="H191" s="164">
        <v>0</v>
      </c>
      <c r="I191" s="165">
        <f>ROUND(G191*H191,2)</f>
        <v>0</v>
      </c>
      <c r="J191" s="166">
        <v>0</v>
      </c>
      <c r="K191" s="163">
        <f>G191*J191</f>
        <v>0</v>
      </c>
      <c r="L191" s="166">
        <v>0</v>
      </c>
      <c r="M191" s="163">
        <f>G191*L191</f>
        <v>0</v>
      </c>
      <c r="N191" s="167">
        <v>20</v>
      </c>
      <c r="O191" s="168">
        <v>4</v>
      </c>
      <c r="P191" s="17" t="s">
        <v>118</v>
      </c>
    </row>
    <row r="192" spans="4:18" s="17" customFormat="1" ht="15.75" customHeight="1">
      <c r="D192" s="169"/>
      <c r="E192" s="169" t="s">
        <v>403</v>
      </c>
      <c r="G192" s="170">
        <v>39</v>
      </c>
      <c r="P192" s="169" t="s">
        <v>118</v>
      </c>
      <c r="Q192" s="169" t="s">
        <v>118</v>
      </c>
      <c r="R192" s="169" t="s">
        <v>120</v>
      </c>
    </row>
    <row r="193" spans="1:16" s="17" customFormat="1" ht="24" customHeight="1">
      <c r="A193" s="178" t="s">
        <v>404</v>
      </c>
      <c r="B193" s="178" t="s">
        <v>224</v>
      </c>
      <c r="C193" s="178" t="s">
        <v>225</v>
      </c>
      <c r="D193" s="179" t="s">
        <v>405</v>
      </c>
      <c r="E193" s="180" t="s">
        <v>406</v>
      </c>
      <c r="F193" s="178" t="s">
        <v>232</v>
      </c>
      <c r="G193" s="181">
        <v>4</v>
      </c>
      <c r="H193" s="182">
        <v>0</v>
      </c>
      <c r="I193" s="183">
        <f>ROUND(G193*H193,2)</f>
        <v>0</v>
      </c>
      <c r="J193" s="184">
        <v>0</v>
      </c>
      <c r="K193" s="181">
        <f>G193*J193</f>
        <v>0</v>
      </c>
      <c r="L193" s="184">
        <v>0</v>
      </c>
      <c r="M193" s="181">
        <f>G193*L193</f>
        <v>0</v>
      </c>
      <c r="N193" s="185">
        <v>20</v>
      </c>
      <c r="O193" s="186">
        <v>8</v>
      </c>
      <c r="P193" s="179" t="s">
        <v>118</v>
      </c>
    </row>
    <row r="194" spans="1:16" s="17" customFormat="1" ht="13.5" customHeight="1">
      <c r="A194" s="178" t="s">
        <v>407</v>
      </c>
      <c r="B194" s="178" t="s">
        <v>224</v>
      </c>
      <c r="C194" s="178" t="s">
        <v>225</v>
      </c>
      <c r="D194" s="179" t="s">
        <v>408</v>
      </c>
      <c r="E194" s="180" t="s">
        <v>409</v>
      </c>
      <c r="F194" s="178" t="s">
        <v>232</v>
      </c>
      <c r="G194" s="181">
        <v>2</v>
      </c>
      <c r="H194" s="182">
        <v>0</v>
      </c>
      <c r="I194" s="183">
        <f>ROUND(G194*H194,2)</f>
        <v>0</v>
      </c>
      <c r="J194" s="184">
        <v>0</v>
      </c>
      <c r="K194" s="181">
        <f>G194*J194</f>
        <v>0</v>
      </c>
      <c r="L194" s="184">
        <v>0</v>
      </c>
      <c r="M194" s="181">
        <f>G194*L194</f>
        <v>0</v>
      </c>
      <c r="N194" s="185">
        <v>20</v>
      </c>
      <c r="O194" s="186">
        <v>8</v>
      </c>
      <c r="P194" s="179" t="s">
        <v>118</v>
      </c>
    </row>
    <row r="195" spans="1:16" s="17" customFormat="1" ht="13.5" customHeight="1">
      <c r="A195" s="178" t="s">
        <v>410</v>
      </c>
      <c r="B195" s="178" t="s">
        <v>224</v>
      </c>
      <c r="C195" s="178" t="s">
        <v>225</v>
      </c>
      <c r="D195" s="179" t="s">
        <v>411</v>
      </c>
      <c r="E195" s="180" t="s">
        <v>412</v>
      </c>
      <c r="F195" s="178" t="s">
        <v>232</v>
      </c>
      <c r="G195" s="181">
        <v>33</v>
      </c>
      <c r="H195" s="182">
        <v>0</v>
      </c>
      <c r="I195" s="183">
        <f>ROUND(G195*H195,2)</f>
        <v>0</v>
      </c>
      <c r="J195" s="184">
        <v>0</v>
      </c>
      <c r="K195" s="181">
        <f>G195*J195</f>
        <v>0</v>
      </c>
      <c r="L195" s="184">
        <v>0</v>
      </c>
      <c r="M195" s="181">
        <f>G195*L195</f>
        <v>0</v>
      </c>
      <c r="N195" s="185">
        <v>20</v>
      </c>
      <c r="O195" s="186">
        <v>8</v>
      </c>
      <c r="P195" s="179" t="s">
        <v>118</v>
      </c>
    </row>
    <row r="196" spans="1:16" s="17" customFormat="1" ht="13.5" customHeight="1">
      <c r="A196" s="161" t="s">
        <v>413</v>
      </c>
      <c r="B196" s="161" t="s">
        <v>113</v>
      </c>
      <c r="C196" s="161" t="s">
        <v>359</v>
      </c>
      <c r="D196" s="17" t="s">
        <v>414</v>
      </c>
      <c r="E196" s="162" t="s">
        <v>415</v>
      </c>
      <c r="F196" s="161" t="s">
        <v>134</v>
      </c>
      <c r="G196" s="163">
        <v>406</v>
      </c>
      <c r="H196" s="164">
        <v>0</v>
      </c>
      <c r="I196" s="165">
        <f>ROUND(G196*H196,2)</f>
        <v>0</v>
      </c>
      <c r="J196" s="166">
        <v>0</v>
      </c>
      <c r="K196" s="163">
        <f>G196*J196</f>
        <v>0</v>
      </c>
      <c r="L196" s="166">
        <v>0</v>
      </c>
      <c r="M196" s="163">
        <f>G196*L196</f>
        <v>0</v>
      </c>
      <c r="N196" s="167">
        <v>20</v>
      </c>
      <c r="O196" s="168">
        <v>4</v>
      </c>
      <c r="P196" s="17" t="s">
        <v>118</v>
      </c>
    </row>
    <row r="197" spans="1:16" s="17" customFormat="1" ht="24" customHeight="1">
      <c r="A197" s="161" t="s">
        <v>416</v>
      </c>
      <c r="B197" s="161" t="s">
        <v>113</v>
      </c>
      <c r="C197" s="161" t="s">
        <v>359</v>
      </c>
      <c r="D197" s="17" t="s">
        <v>417</v>
      </c>
      <c r="E197" s="162" t="s">
        <v>418</v>
      </c>
      <c r="F197" s="161" t="s">
        <v>232</v>
      </c>
      <c r="G197" s="163">
        <v>14</v>
      </c>
      <c r="H197" s="164">
        <v>0</v>
      </c>
      <c r="I197" s="165">
        <f>ROUND(G197*H197,2)</f>
        <v>0</v>
      </c>
      <c r="J197" s="166">
        <v>0</v>
      </c>
      <c r="K197" s="163">
        <f>G197*J197</f>
        <v>0</v>
      </c>
      <c r="L197" s="166">
        <v>0</v>
      </c>
      <c r="M197" s="163">
        <f>G197*L197</f>
        <v>0</v>
      </c>
      <c r="N197" s="167">
        <v>20</v>
      </c>
      <c r="O197" s="168">
        <v>4</v>
      </c>
      <c r="P197" s="17" t="s">
        <v>118</v>
      </c>
    </row>
    <row r="198" spans="1:16" s="17" customFormat="1" ht="13.5" customHeight="1">
      <c r="A198" s="178" t="s">
        <v>419</v>
      </c>
      <c r="B198" s="178" t="s">
        <v>224</v>
      </c>
      <c r="C198" s="178" t="s">
        <v>225</v>
      </c>
      <c r="D198" s="179" t="s">
        <v>420</v>
      </c>
      <c r="E198" s="180" t="s">
        <v>421</v>
      </c>
      <c r="F198" s="178" t="s">
        <v>232</v>
      </c>
      <c r="G198" s="181">
        <v>15</v>
      </c>
      <c r="H198" s="182">
        <v>0</v>
      </c>
      <c r="I198" s="183">
        <f>ROUND(G198*H198,2)</f>
        <v>0</v>
      </c>
      <c r="J198" s="184">
        <v>0</v>
      </c>
      <c r="K198" s="181">
        <f>G198*J198</f>
        <v>0</v>
      </c>
      <c r="L198" s="184">
        <v>0</v>
      </c>
      <c r="M198" s="181">
        <f>G198*L198</f>
        <v>0</v>
      </c>
      <c r="N198" s="185">
        <v>20</v>
      </c>
      <c r="O198" s="186">
        <v>8</v>
      </c>
      <c r="P198" s="179" t="s">
        <v>118</v>
      </c>
    </row>
    <row r="199" spans="1:16" s="17" customFormat="1" ht="13.5" customHeight="1">
      <c r="A199" s="178" t="s">
        <v>422</v>
      </c>
      <c r="B199" s="178" t="s">
        <v>224</v>
      </c>
      <c r="C199" s="178" t="s">
        <v>225</v>
      </c>
      <c r="D199" s="179" t="s">
        <v>423</v>
      </c>
      <c r="E199" s="180" t="s">
        <v>424</v>
      </c>
      <c r="F199" s="178" t="s">
        <v>232</v>
      </c>
      <c r="G199" s="181">
        <v>2</v>
      </c>
      <c r="H199" s="182">
        <v>0</v>
      </c>
      <c r="I199" s="183">
        <f>ROUND(G199*H199,2)</f>
        <v>0</v>
      </c>
      <c r="J199" s="184">
        <v>0</v>
      </c>
      <c r="K199" s="181">
        <f>G199*J199</f>
        <v>0</v>
      </c>
      <c r="L199" s="184">
        <v>0</v>
      </c>
      <c r="M199" s="181">
        <f>G199*L199</f>
        <v>0</v>
      </c>
      <c r="N199" s="185">
        <v>20</v>
      </c>
      <c r="O199" s="186">
        <v>8</v>
      </c>
      <c r="P199" s="179" t="s">
        <v>118</v>
      </c>
    </row>
    <row r="200" spans="1:16" s="17" customFormat="1" ht="13.5" customHeight="1">
      <c r="A200" s="178" t="s">
        <v>425</v>
      </c>
      <c r="B200" s="178" t="s">
        <v>224</v>
      </c>
      <c r="C200" s="178" t="s">
        <v>225</v>
      </c>
      <c r="D200" s="179" t="s">
        <v>426</v>
      </c>
      <c r="E200" s="180" t="s">
        <v>427</v>
      </c>
      <c r="F200" s="178" t="s">
        <v>232</v>
      </c>
      <c r="G200" s="181">
        <v>13</v>
      </c>
      <c r="H200" s="182">
        <v>0</v>
      </c>
      <c r="I200" s="183">
        <f>ROUND(G200*H200,2)</f>
        <v>0</v>
      </c>
      <c r="J200" s="184">
        <v>0</v>
      </c>
      <c r="K200" s="181">
        <f>G200*J200</f>
        <v>0</v>
      </c>
      <c r="L200" s="184">
        <v>0</v>
      </c>
      <c r="M200" s="181">
        <f>G200*L200</f>
        <v>0</v>
      </c>
      <c r="N200" s="185">
        <v>20</v>
      </c>
      <c r="O200" s="186">
        <v>8</v>
      </c>
      <c r="P200" s="179" t="s">
        <v>118</v>
      </c>
    </row>
    <row r="201" spans="1:16" s="17" customFormat="1" ht="13.5" customHeight="1">
      <c r="A201" s="178" t="s">
        <v>428</v>
      </c>
      <c r="B201" s="178" t="s">
        <v>224</v>
      </c>
      <c r="C201" s="178" t="s">
        <v>225</v>
      </c>
      <c r="D201" s="179" t="s">
        <v>429</v>
      </c>
      <c r="E201" s="180" t="s">
        <v>430</v>
      </c>
      <c r="F201" s="178" t="s">
        <v>232</v>
      </c>
      <c r="G201" s="181">
        <v>2</v>
      </c>
      <c r="H201" s="182">
        <v>0</v>
      </c>
      <c r="I201" s="183">
        <f>ROUND(G201*H201,2)</f>
        <v>0</v>
      </c>
      <c r="J201" s="184">
        <v>0</v>
      </c>
      <c r="K201" s="181">
        <f>G201*J201</f>
        <v>0</v>
      </c>
      <c r="L201" s="184">
        <v>0</v>
      </c>
      <c r="M201" s="181">
        <f>G201*L201</f>
        <v>0</v>
      </c>
      <c r="N201" s="185">
        <v>20</v>
      </c>
      <c r="O201" s="186">
        <v>8</v>
      </c>
      <c r="P201" s="179" t="s">
        <v>118</v>
      </c>
    </row>
    <row r="202" spans="1:16" s="17" customFormat="1" ht="13.5" customHeight="1">
      <c r="A202" s="178" t="s">
        <v>431</v>
      </c>
      <c r="B202" s="178" t="s">
        <v>224</v>
      </c>
      <c r="C202" s="178" t="s">
        <v>225</v>
      </c>
      <c r="D202" s="179" t="s">
        <v>432</v>
      </c>
      <c r="E202" s="180" t="s">
        <v>433</v>
      </c>
      <c r="F202" s="178" t="s">
        <v>232</v>
      </c>
      <c r="G202" s="181">
        <v>15</v>
      </c>
      <c r="H202" s="182">
        <v>0</v>
      </c>
      <c r="I202" s="183">
        <f>ROUND(G202*H202,2)</f>
        <v>0</v>
      </c>
      <c r="J202" s="184">
        <v>0</v>
      </c>
      <c r="K202" s="181">
        <f>G202*J202</f>
        <v>0</v>
      </c>
      <c r="L202" s="184">
        <v>0</v>
      </c>
      <c r="M202" s="181">
        <f>G202*L202</f>
        <v>0</v>
      </c>
      <c r="N202" s="185">
        <v>20</v>
      </c>
      <c r="O202" s="186">
        <v>8</v>
      </c>
      <c r="P202" s="179" t="s">
        <v>118</v>
      </c>
    </row>
    <row r="203" spans="1:16" s="17" customFormat="1" ht="13.5" customHeight="1">
      <c r="A203" s="178" t="s">
        <v>434</v>
      </c>
      <c r="B203" s="178" t="s">
        <v>224</v>
      </c>
      <c r="C203" s="178" t="s">
        <v>225</v>
      </c>
      <c r="D203" s="179" t="s">
        <v>435</v>
      </c>
      <c r="E203" s="180" t="s">
        <v>436</v>
      </c>
      <c r="F203" s="178" t="s">
        <v>232</v>
      </c>
      <c r="G203" s="181">
        <v>3</v>
      </c>
      <c r="H203" s="182">
        <v>0</v>
      </c>
      <c r="I203" s="183">
        <f>ROUND(G203*H203,2)</f>
        <v>0</v>
      </c>
      <c r="J203" s="184">
        <v>0</v>
      </c>
      <c r="K203" s="181">
        <f>G203*J203</f>
        <v>0</v>
      </c>
      <c r="L203" s="184">
        <v>0</v>
      </c>
      <c r="M203" s="181">
        <f>G203*L203</f>
        <v>0</v>
      </c>
      <c r="N203" s="185">
        <v>20</v>
      </c>
      <c r="O203" s="186">
        <v>8</v>
      </c>
      <c r="P203" s="179" t="s">
        <v>118</v>
      </c>
    </row>
    <row r="204" spans="1:16" s="17" customFormat="1" ht="13.5" customHeight="1">
      <c r="A204" s="178" t="s">
        <v>437</v>
      </c>
      <c r="B204" s="178" t="s">
        <v>224</v>
      </c>
      <c r="C204" s="178" t="s">
        <v>225</v>
      </c>
      <c r="D204" s="179" t="s">
        <v>438</v>
      </c>
      <c r="E204" s="180" t="s">
        <v>439</v>
      </c>
      <c r="F204" s="178" t="s">
        <v>232</v>
      </c>
      <c r="G204" s="181">
        <v>4</v>
      </c>
      <c r="H204" s="182">
        <v>0</v>
      </c>
      <c r="I204" s="183">
        <f>ROUND(G204*H204,2)</f>
        <v>0</v>
      </c>
      <c r="J204" s="184">
        <v>0</v>
      </c>
      <c r="K204" s="181">
        <f>G204*J204</f>
        <v>0</v>
      </c>
      <c r="L204" s="184">
        <v>0</v>
      </c>
      <c r="M204" s="181">
        <f>G204*L204</f>
        <v>0</v>
      </c>
      <c r="N204" s="185">
        <v>20</v>
      </c>
      <c r="O204" s="186">
        <v>8</v>
      </c>
      <c r="P204" s="179" t="s">
        <v>118</v>
      </c>
    </row>
    <row r="205" spans="1:16" s="17" customFormat="1" ht="13.5" customHeight="1">
      <c r="A205" s="178" t="s">
        <v>440</v>
      </c>
      <c r="B205" s="178" t="s">
        <v>224</v>
      </c>
      <c r="C205" s="178" t="s">
        <v>225</v>
      </c>
      <c r="D205" s="179" t="s">
        <v>441</v>
      </c>
      <c r="E205" s="180" t="s">
        <v>442</v>
      </c>
      <c r="F205" s="178" t="s">
        <v>232</v>
      </c>
      <c r="G205" s="181">
        <v>3</v>
      </c>
      <c r="H205" s="182">
        <v>0</v>
      </c>
      <c r="I205" s="183">
        <f>ROUND(G205*H205,2)</f>
        <v>0</v>
      </c>
      <c r="J205" s="184">
        <v>0</v>
      </c>
      <c r="K205" s="181">
        <f>G205*J205</f>
        <v>0</v>
      </c>
      <c r="L205" s="184">
        <v>0</v>
      </c>
      <c r="M205" s="181">
        <f>G205*L205</f>
        <v>0</v>
      </c>
      <c r="N205" s="185">
        <v>20</v>
      </c>
      <c r="O205" s="186">
        <v>8</v>
      </c>
      <c r="P205" s="179" t="s">
        <v>118</v>
      </c>
    </row>
    <row r="206" spans="1:16" s="17" customFormat="1" ht="13.5" customHeight="1">
      <c r="A206" s="178" t="s">
        <v>443</v>
      </c>
      <c r="B206" s="178" t="s">
        <v>224</v>
      </c>
      <c r="C206" s="178" t="s">
        <v>225</v>
      </c>
      <c r="D206" s="179" t="s">
        <v>444</v>
      </c>
      <c r="E206" s="180" t="s">
        <v>445</v>
      </c>
      <c r="F206" s="178" t="s">
        <v>232</v>
      </c>
      <c r="G206" s="181">
        <v>13</v>
      </c>
      <c r="H206" s="182">
        <v>0</v>
      </c>
      <c r="I206" s="183">
        <f>ROUND(G206*H206,2)</f>
        <v>0</v>
      </c>
      <c r="J206" s="184">
        <v>0</v>
      </c>
      <c r="K206" s="181">
        <f>G206*J206</f>
        <v>0</v>
      </c>
      <c r="L206" s="184">
        <v>0</v>
      </c>
      <c r="M206" s="181">
        <f>G206*L206</f>
        <v>0</v>
      </c>
      <c r="N206" s="185">
        <v>20</v>
      </c>
      <c r="O206" s="186">
        <v>8</v>
      </c>
      <c r="P206" s="179" t="s">
        <v>118</v>
      </c>
    </row>
    <row r="207" spans="1:16" s="17" customFormat="1" ht="13.5" customHeight="1">
      <c r="A207" s="178" t="s">
        <v>446</v>
      </c>
      <c r="B207" s="178" t="s">
        <v>224</v>
      </c>
      <c r="C207" s="178" t="s">
        <v>225</v>
      </c>
      <c r="D207" s="179" t="s">
        <v>447</v>
      </c>
      <c r="E207" s="180" t="s">
        <v>448</v>
      </c>
      <c r="F207" s="178" t="s">
        <v>232</v>
      </c>
      <c r="G207" s="181">
        <v>4</v>
      </c>
      <c r="H207" s="182">
        <v>0</v>
      </c>
      <c r="I207" s="183">
        <f>ROUND(G207*H207,2)</f>
        <v>0</v>
      </c>
      <c r="J207" s="184">
        <v>0</v>
      </c>
      <c r="K207" s="181">
        <f>G207*J207</f>
        <v>0</v>
      </c>
      <c r="L207" s="184">
        <v>0</v>
      </c>
      <c r="M207" s="181">
        <f>G207*L207</f>
        <v>0</v>
      </c>
      <c r="N207" s="185">
        <v>20</v>
      </c>
      <c r="O207" s="186">
        <v>8</v>
      </c>
      <c r="P207" s="179" t="s">
        <v>118</v>
      </c>
    </row>
    <row r="208" spans="1:16" s="17" customFormat="1" ht="13.5" customHeight="1">
      <c r="A208" s="178" t="s">
        <v>449</v>
      </c>
      <c r="B208" s="178" t="s">
        <v>224</v>
      </c>
      <c r="C208" s="178" t="s">
        <v>225</v>
      </c>
      <c r="D208" s="179" t="s">
        <v>450</v>
      </c>
      <c r="E208" s="180" t="s">
        <v>451</v>
      </c>
      <c r="F208" s="178" t="s">
        <v>232</v>
      </c>
      <c r="G208" s="181">
        <v>74</v>
      </c>
      <c r="H208" s="182">
        <v>0</v>
      </c>
      <c r="I208" s="183">
        <f>ROUND(G208*H208,2)</f>
        <v>0</v>
      </c>
      <c r="J208" s="184">
        <v>0</v>
      </c>
      <c r="K208" s="181">
        <f>G208*J208</f>
        <v>0</v>
      </c>
      <c r="L208" s="184">
        <v>0</v>
      </c>
      <c r="M208" s="181">
        <f>G208*L208</f>
        <v>0</v>
      </c>
      <c r="N208" s="185">
        <v>20</v>
      </c>
      <c r="O208" s="186">
        <v>8</v>
      </c>
      <c r="P208" s="179" t="s">
        <v>118</v>
      </c>
    </row>
    <row r="209" spans="1:16" s="17" customFormat="1" ht="13.5" customHeight="1">
      <c r="A209" s="161" t="s">
        <v>452</v>
      </c>
      <c r="B209" s="161" t="s">
        <v>113</v>
      </c>
      <c r="C209" s="161" t="s">
        <v>359</v>
      </c>
      <c r="D209" s="17" t="s">
        <v>453</v>
      </c>
      <c r="E209" s="162" t="s">
        <v>454</v>
      </c>
      <c r="F209" s="161" t="s">
        <v>232</v>
      </c>
      <c r="G209" s="163">
        <v>2</v>
      </c>
      <c r="H209" s="164">
        <v>0</v>
      </c>
      <c r="I209" s="165">
        <f>ROUND(G209*H209,2)</f>
        <v>0</v>
      </c>
      <c r="J209" s="166">
        <v>0</v>
      </c>
      <c r="K209" s="163">
        <f>G209*J209</f>
        <v>0</v>
      </c>
      <c r="L209" s="166">
        <v>0</v>
      </c>
      <c r="M209" s="163">
        <f>G209*L209</f>
        <v>0</v>
      </c>
      <c r="N209" s="167">
        <v>20</v>
      </c>
      <c r="O209" s="168">
        <v>4</v>
      </c>
      <c r="P209" s="17" t="s">
        <v>118</v>
      </c>
    </row>
    <row r="210" spans="1:16" s="17" customFormat="1" ht="24" customHeight="1">
      <c r="A210" s="161" t="s">
        <v>455</v>
      </c>
      <c r="B210" s="161" t="s">
        <v>113</v>
      </c>
      <c r="C210" s="161" t="s">
        <v>359</v>
      </c>
      <c r="D210" s="17" t="s">
        <v>456</v>
      </c>
      <c r="E210" s="162" t="s">
        <v>457</v>
      </c>
      <c r="F210" s="161" t="s">
        <v>232</v>
      </c>
      <c r="G210" s="163">
        <v>2</v>
      </c>
      <c r="H210" s="164">
        <v>0</v>
      </c>
      <c r="I210" s="165">
        <f>ROUND(G210*H210,2)</f>
        <v>0</v>
      </c>
      <c r="J210" s="166">
        <v>0</v>
      </c>
      <c r="K210" s="163">
        <f>G210*J210</f>
        <v>0</v>
      </c>
      <c r="L210" s="166">
        <v>0</v>
      </c>
      <c r="M210" s="163">
        <f>G210*L210</f>
        <v>0</v>
      </c>
      <c r="N210" s="167">
        <v>20</v>
      </c>
      <c r="O210" s="168">
        <v>4</v>
      </c>
      <c r="P210" s="17" t="s">
        <v>118</v>
      </c>
    </row>
    <row r="211" spans="1:16" s="17" customFormat="1" ht="24" customHeight="1">
      <c r="A211" s="161" t="s">
        <v>458</v>
      </c>
      <c r="B211" s="161" t="s">
        <v>113</v>
      </c>
      <c r="C211" s="161" t="s">
        <v>359</v>
      </c>
      <c r="D211" s="17" t="s">
        <v>459</v>
      </c>
      <c r="E211" s="162" t="s">
        <v>460</v>
      </c>
      <c r="F211" s="161" t="s">
        <v>232</v>
      </c>
      <c r="G211" s="163">
        <v>1</v>
      </c>
      <c r="H211" s="164">
        <v>0</v>
      </c>
      <c r="I211" s="165">
        <f>ROUND(G211*H211,2)</f>
        <v>0</v>
      </c>
      <c r="J211" s="166">
        <v>0</v>
      </c>
      <c r="K211" s="163">
        <f>G211*J211</f>
        <v>0</v>
      </c>
      <c r="L211" s="166">
        <v>0</v>
      </c>
      <c r="M211" s="163">
        <f>G211*L211</f>
        <v>0</v>
      </c>
      <c r="N211" s="167">
        <v>20</v>
      </c>
      <c r="O211" s="168">
        <v>4</v>
      </c>
      <c r="P211" s="17" t="s">
        <v>118</v>
      </c>
    </row>
    <row r="212" spans="1:16" s="17" customFormat="1" ht="13.5" customHeight="1">
      <c r="A212" s="178" t="s">
        <v>461</v>
      </c>
      <c r="B212" s="178" t="s">
        <v>224</v>
      </c>
      <c r="C212" s="178" t="s">
        <v>225</v>
      </c>
      <c r="D212" s="179" t="s">
        <v>462</v>
      </c>
      <c r="E212" s="180" t="s">
        <v>463</v>
      </c>
      <c r="F212" s="178" t="s">
        <v>232</v>
      </c>
      <c r="G212" s="181">
        <v>1</v>
      </c>
      <c r="H212" s="182">
        <v>0</v>
      </c>
      <c r="I212" s="183">
        <f>ROUND(G212*H212,2)</f>
        <v>0</v>
      </c>
      <c r="J212" s="184">
        <v>0</v>
      </c>
      <c r="K212" s="181">
        <f>G212*J212</f>
        <v>0</v>
      </c>
      <c r="L212" s="184">
        <v>0</v>
      </c>
      <c r="M212" s="181">
        <f>G212*L212</f>
        <v>0</v>
      </c>
      <c r="N212" s="185">
        <v>20</v>
      </c>
      <c r="O212" s="186">
        <v>8</v>
      </c>
      <c r="P212" s="179" t="s">
        <v>118</v>
      </c>
    </row>
    <row r="213" spans="1:16" s="17" customFormat="1" ht="13.5" customHeight="1">
      <c r="A213" s="161" t="s">
        <v>464</v>
      </c>
      <c r="B213" s="161" t="s">
        <v>113</v>
      </c>
      <c r="C213" s="161" t="s">
        <v>359</v>
      </c>
      <c r="D213" s="17" t="s">
        <v>465</v>
      </c>
      <c r="E213" s="162" t="s">
        <v>466</v>
      </c>
      <c r="F213" s="161" t="s">
        <v>232</v>
      </c>
      <c r="G213" s="163">
        <v>2</v>
      </c>
      <c r="H213" s="164">
        <v>0</v>
      </c>
      <c r="I213" s="165">
        <f>ROUND(G213*H213,2)</f>
        <v>0</v>
      </c>
      <c r="J213" s="166">
        <v>0</v>
      </c>
      <c r="K213" s="163">
        <f>G213*J213</f>
        <v>0</v>
      </c>
      <c r="L213" s="166">
        <v>0</v>
      </c>
      <c r="M213" s="163">
        <f>G213*L213</f>
        <v>0</v>
      </c>
      <c r="N213" s="167">
        <v>20</v>
      </c>
      <c r="O213" s="168">
        <v>4</v>
      </c>
      <c r="P213" s="17" t="s">
        <v>118</v>
      </c>
    </row>
    <row r="214" spans="1:16" s="17" customFormat="1" ht="13.5" customHeight="1">
      <c r="A214" s="178" t="s">
        <v>467</v>
      </c>
      <c r="B214" s="178" t="s">
        <v>224</v>
      </c>
      <c r="C214" s="178" t="s">
        <v>225</v>
      </c>
      <c r="D214" s="179" t="s">
        <v>468</v>
      </c>
      <c r="E214" s="180" t="s">
        <v>469</v>
      </c>
      <c r="F214" s="178" t="s">
        <v>232</v>
      </c>
      <c r="G214" s="181">
        <v>2</v>
      </c>
      <c r="H214" s="182">
        <v>0</v>
      </c>
      <c r="I214" s="183">
        <f>ROUND(G214*H214,2)</f>
        <v>0</v>
      </c>
      <c r="J214" s="184">
        <v>0</v>
      </c>
      <c r="K214" s="181">
        <f>G214*J214</f>
        <v>0</v>
      </c>
      <c r="L214" s="184">
        <v>0</v>
      </c>
      <c r="M214" s="181">
        <f>G214*L214</f>
        <v>0</v>
      </c>
      <c r="N214" s="185">
        <v>20</v>
      </c>
      <c r="O214" s="186">
        <v>8</v>
      </c>
      <c r="P214" s="179" t="s">
        <v>118</v>
      </c>
    </row>
    <row r="215" spans="1:16" s="17" customFormat="1" ht="13.5" customHeight="1">
      <c r="A215" s="178" t="s">
        <v>470</v>
      </c>
      <c r="B215" s="178" t="s">
        <v>224</v>
      </c>
      <c r="C215" s="178" t="s">
        <v>225</v>
      </c>
      <c r="D215" s="179" t="s">
        <v>471</v>
      </c>
      <c r="E215" s="180" t="s">
        <v>472</v>
      </c>
      <c r="F215" s="178" t="s">
        <v>232</v>
      </c>
      <c r="G215" s="181">
        <v>2</v>
      </c>
      <c r="H215" s="182">
        <v>0</v>
      </c>
      <c r="I215" s="183">
        <f>ROUND(G215*H215,2)</f>
        <v>0</v>
      </c>
      <c r="J215" s="184">
        <v>0</v>
      </c>
      <c r="K215" s="181">
        <f>G215*J215</f>
        <v>0</v>
      </c>
      <c r="L215" s="184">
        <v>0</v>
      </c>
      <c r="M215" s="181">
        <f>G215*L215</f>
        <v>0</v>
      </c>
      <c r="N215" s="185">
        <v>20</v>
      </c>
      <c r="O215" s="186">
        <v>8</v>
      </c>
      <c r="P215" s="179" t="s">
        <v>118</v>
      </c>
    </row>
    <row r="216" spans="1:16" s="17" customFormat="1" ht="13.5" customHeight="1">
      <c r="A216" s="161" t="s">
        <v>473</v>
      </c>
      <c r="B216" s="161" t="s">
        <v>113</v>
      </c>
      <c r="C216" s="161" t="s">
        <v>359</v>
      </c>
      <c r="D216" s="17" t="s">
        <v>474</v>
      </c>
      <c r="E216" s="162" t="s">
        <v>475</v>
      </c>
      <c r="F216" s="161" t="s">
        <v>232</v>
      </c>
      <c r="G216" s="163">
        <v>15</v>
      </c>
      <c r="H216" s="164">
        <v>0</v>
      </c>
      <c r="I216" s="165">
        <f>ROUND(G216*H216,2)</f>
        <v>0</v>
      </c>
      <c r="J216" s="166">
        <v>0</v>
      </c>
      <c r="K216" s="163">
        <f>G216*J216</f>
        <v>0</v>
      </c>
      <c r="L216" s="166">
        <v>0</v>
      </c>
      <c r="M216" s="163">
        <f>G216*L216</f>
        <v>0</v>
      </c>
      <c r="N216" s="167">
        <v>20</v>
      </c>
      <c r="O216" s="168">
        <v>4</v>
      </c>
      <c r="P216" s="17" t="s">
        <v>118</v>
      </c>
    </row>
    <row r="217" spans="1:16" s="17" customFormat="1" ht="13.5" customHeight="1">
      <c r="A217" s="178" t="s">
        <v>476</v>
      </c>
      <c r="B217" s="178" t="s">
        <v>224</v>
      </c>
      <c r="C217" s="178" t="s">
        <v>225</v>
      </c>
      <c r="D217" s="179" t="s">
        <v>477</v>
      </c>
      <c r="E217" s="180" t="s">
        <v>478</v>
      </c>
      <c r="F217" s="178" t="s">
        <v>232</v>
      </c>
      <c r="G217" s="181">
        <v>15</v>
      </c>
      <c r="H217" s="182">
        <v>0</v>
      </c>
      <c r="I217" s="183">
        <f>ROUND(G217*H217,2)</f>
        <v>0</v>
      </c>
      <c r="J217" s="184">
        <v>0</v>
      </c>
      <c r="K217" s="181">
        <f>G217*J217</f>
        <v>0</v>
      </c>
      <c r="L217" s="184">
        <v>0</v>
      </c>
      <c r="M217" s="181">
        <f>G217*L217</f>
        <v>0</v>
      </c>
      <c r="N217" s="185">
        <v>20</v>
      </c>
      <c r="O217" s="186">
        <v>8</v>
      </c>
      <c r="P217" s="179" t="s">
        <v>118</v>
      </c>
    </row>
    <row r="218" spans="1:16" s="17" customFormat="1" ht="24" customHeight="1">
      <c r="A218" s="161" t="s">
        <v>479</v>
      </c>
      <c r="B218" s="161" t="s">
        <v>113</v>
      </c>
      <c r="C218" s="161" t="s">
        <v>359</v>
      </c>
      <c r="D218" s="17" t="s">
        <v>480</v>
      </c>
      <c r="E218" s="162" t="s">
        <v>481</v>
      </c>
      <c r="F218" s="161" t="s">
        <v>146</v>
      </c>
      <c r="G218" s="163">
        <v>1.5</v>
      </c>
      <c r="H218" s="164">
        <v>0</v>
      </c>
      <c r="I218" s="165">
        <f>ROUND(G218*H218,2)</f>
        <v>0</v>
      </c>
      <c r="J218" s="166">
        <v>0</v>
      </c>
      <c r="K218" s="163">
        <f>G218*J218</f>
        <v>0</v>
      </c>
      <c r="L218" s="166">
        <v>0</v>
      </c>
      <c r="M218" s="163">
        <f>G218*L218</f>
        <v>0</v>
      </c>
      <c r="N218" s="167">
        <v>20</v>
      </c>
      <c r="O218" s="168">
        <v>4</v>
      </c>
      <c r="P218" s="17" t="s">
        <v>118</v>
      </c>
    </row>
    <row r="219" spans="2:16" s="137" customFormat="1" ht="12.75" customHeight="1">
      <c r="B219" s="142" t="s">
        <v>68</v>
      </c>
      <c r="D219" s="143" t="s">
        <v>160</v>
      </c>
      <c r="E219" s="143" t="s">
        <v>482</v>
      </c>
      <c r="I219" s="144">
        <f>SUM(I220:I234)</f>
        <v>0</v>
      </c>
      <c r="K219" s="145">
        <f>SUM(K220:K234)</f>
        <v>0</v>
      </c>
      <c r="M219" s="145">
        <f>SUM(M220:M234)</f>
        <v>0</v>
      </c>
      <c r="P219" s="143" t="s">
        <v>11</v>
      </c>
    </row>
    <row r="220" spans="1:16" s="17" customFormat="1" ht="13.5" customHeight="1">
      <c r="A220" s="161" t="s">
        <v>483</v>
      </c>
      <c r="B220" s="161" t="s">
        <v>113</v>
      </c>
      <c r="C220" s="161" t="s">
        <v>114</v>
      </c>
      <c r="D220" s="17" t="s">
        <v>484</v>
      </c>
      <c r="E220" s="162" t="s">
        <v>485</v>
      </c>
      <c r="F220" s="161" t="s">
        <v>134</v>
      </c>
      <c r="G220" s="163">
        <v>689</v>
      </c>
      <c r="H220" s="164">
        <v>0</v>
      </c>
      <c r="I220" s="165">
        <f>ROUND(G220*H220,2)</f>
        <v>0</v>
      </c>
      <c r="J220" s="166">
        <v>0</v>
      </c>
      <c r="K220" s="163">
        <f>G220*J220</f>
        <v>0</v>
      </c>
      <c r="L220" s="166">
        <v>0</v>
      </c>
      <c r="M220" s="163">
        <f>G220*L220</f>
        <v>0</v>
      </c>
      <c r="N220" s="167">
        <v>20</v>
      </c>
      <c r="O220" s="168">
        <v>4</v>
      </c>
      <c r="P220" s="17" t="s">
        <v>118</v>
      </c>
    </row>
    <row r="221" spans="1:16" s="17" customFormat="1" ht="13.5" customHeight="1">
      <c r="A221" s="161" t="s">
        <v>486</v>
      </c>
      <c r="B221" s="161" t="s">
        <v>113</v>
      </c>
      <c r="C221" s="161" t="s">
        <v>114</v>
      </c>
      <c r="D221" s="17" t="s">
        <v>487</v>
      </c>
      <c r="E221" s="162" t="s">
        <v>488</v>
      </c>
      <c r="F221" s="161" t="s">
        <v>134</v>
      </c>
      <c r="G221" s="163">
        <v>689</v>
      </c>
      <c r="H221" s="164">
        <v>0</v>
      </c>
      <c r="I221" s="165">
        <f>ROUND(G221*H221,2)</f>
        <v>0</v>
      </c>
      <c r="J221" s="166">
        <v>0</v>
      </c>
      <c r="K221" s="163">
        <f>G221*J221</f>
        <v>0</v>
      </c>
      <c r="L221" s="166">
        <v>0</v>
      </c>
      <c r="M221" s="163">
        <f>G221*L221</f>
        <v>0</v>
      </c>
      <c r="N221" s="167">
        <v>20</v>
      </c>
      <c r="O221" s="168">
        <v>4</v>
      </c>
      <c r="P221" s="17" t="s">
        <v>118</v>
      </c>
    </row>
    <row r="222" spans="4:18" s="17" customFormat="1" ht="15.75" customHeight="1">
      <c r="D222" s="169"/>
      <c r="E222" s="169" t="s">
        <v>489</v>
      </c>
      <c r="G222" s="170">
        <v>569</v>
      </c>
      <c r="P222" s="169" t="s">
        <v>118</v>
      </c>
      <c r="Q222" s="169" t="s">
        <v>118</v>
      </c>
      <c r="R222" s="169" t="s">
        <v>120</v>
      </c>
    </row>
    <row r="223" spans="4:18" s="17" customFormat="1" ht="15.75" customHeight="1">
      <c r="D223" s="169"/>
      <c r="E223" s="169" t="s">
        <v>490</v>
      </c>
      <c r="G223" s="170">
        <v>120</v>
      </c>
      <c r="P223" s="169" t="s">
        <v>118</v>
      </c>
      <c r="Q223" s="169" t="s">
        <v>118</v>
      </c>
      <c r="R223" s="169" t="s">
        <v>120</v>
      </c>
    </row>
    <row r="224" spans="4:18" s="17" customFormat="1" ht="15.75" customHeight="1">
      <c r="D224" s="173"/>
      <c r="E224" s="173" t="s">
        <v>129</v>
      </c>
      <c r="G224" s="174">
        <v>689</v>
      </c>
      <c r="P224" s="173" t="s">
        <v>118</v>
      </c>
      <c r="Q224" s="173" t="s">
        <v>130</v>
      </c>
      <c r="R224" s="173" t="s">
        <v>120</v>
      </c>
    </row>
    <row r="225" spans="1:16" s="17" customFormat="1" ht="13.5" customHeight="1">
      <c r="A225" s="161" t="s">
        <v>393</v>
      </c>
      <c r="B225" s="161" t="s">
        <v>113</v>
      </c>
      <c r="C225" s="161" t="s">
        <v>491</v>
      </c>
      <c r="D225" s="17" t="s">
        <v>492</v>
      </c>
      <c r="E225" s="162" t="s">
        <v>493</v>
      </c>
      <c r="F225" s="161" t="s">
        <v>134</v>
      </c>
      <c r="G225" s="163">
        <v>285</v>
      </c>
      <c r="H225" s="164">
        <v>0</v>
      </c>
      <c r="I225" s="165">
        <f>ROUND(G225*H225,2)</f>
        <v>0</v>
      </c>
      <c r="J225" s="166">
        <v>0</v>
      </c>
      <c r="K225" s="163">
        <f>G225*J225</f>
        <v>0</v>
      </c>
      <c r="L225" s="166">
        <v>0</v>
      </c>
      <c r="M225" s="163">
        <f>G225*L225</f>
        <v>0</v>
      </c>
      <c r="N225" s="167">
        <v>20</v>
      </c>
      <c r="O225" s="168">
        <v>4</v>
      </c>
      <c r="P225" s="17" t="s">
        <v>118</v>
      </c>
    </row>
    <row r="226" spans="1:16" s="17" customFormat="1" ht="13.5" customHeight="1">
      <c r="A226" s="161" t="s">
        <v>494</v>
      </c>
      <c r="B226" s="161" t="s">
        <v>113</v>
      </c>
      <c r="C226" s="161" t="s">
        <v>495</v>
      </c>
      <c r="D226" s="17" t="s">
        <v>496</v>
      </c>
      <c r="E226" s="162" t="s">
        <v>497</v>
      </c>
      <c r="F226" s="161" t="s">
        <v>232</v>
      </c>
      <c r="G226" s="163">
        <v>1</v>
      </c>
      <c r="H226" s="164">
        <v>0</v>
      </c>
      <c r="I226" s="165">
        <f>ROUND(G226*H226,2)</f>
        <v>0</v>
      </c>
      <c r="J226" s="166">
        <v>0</v>
      </c>
      <c r="K226" s="163">
        <f>G226*J226</f>
        <v>0</v>
      </c>
      <c r="L226" s="166">
        <v>0</v>
      </c>
      <c r="M226" s="163">
        <f>G226*L226</f>
        <v>0</v>
      </c>
      <c r="N226" s="167">
        <v>20</v>
      </c>
      <c r="O226" s="168">
        <v>4</v>
      </c>
      <c r="P226" s="17" t="s">
        <v>118</v>
      </c>
    </row>
    <row r="227" spans="1:16" s="17" customFormat="1" ht="13.5" customHeight="1">
      <c r="A227" s="161" t="s">
        <v>498</v>
      </c>
      <c r="B227" s="161" t="s">
        <v>113</v>
      </c>
      <c r="C227" s="161" t="s">
        <v>495</v>
      </c>
      <c r="D227" s="17" t="s">
        <v>499</v>
      </c>
      <c r="E227" s="162" t="s">
        <v>500</v>
      </c>
      <c r="F227" s="161" t="s">
        <v>354</v>
      </c>
      <c r="G227" s="163">
        <v>1</v>
      </c>
      <c r="H227" s="164">
        <v>0</v>
      </c>
      <c r="I227" s="165">
        <f>ROUND(G227*H227,2)</f>
        <v>0</v>
      </c>
      <c r="J227" s="166">
        <v>0</v>
      </c>
      <c r="K227" s="163">
        <f>G227*J227</f>
        <v>0</v>
      </c>
      <c r="L227" s="166">
        <v>0</v>
      </c>
      <c r="M227" s="163">
        <f>G227*L227</f>
        <v>0</v>
      </c>
      <c r="N227" s="167">
        <v>20</v>
      </c>
      <c r="O227" s="168">
        <v>4</v>
      </c>
      <c r="P227" s="17" t="s">
        <v>118</v>
      </c>
    </row>
    <row r="228" spans="1:16" s="17" customFormat="1" ht="13.5" customHeight="1">
      <c r="A228" s="161" t="s">
        <v>501</v>
      </c>
      <c r="B228" s="161" t="s">
        <v>113</v>
      </c>
      <c r="C228" s="161" t="s">
        <v>114</v>
      </c>
      <c r="D228" s="17" t="s">
        <v>502</v>
      </c>
      <c r="E228" s="162" t="s">
        <v>503</v>
      </c>
      <c r="F228" s="161" t="s">
        <v>314</v>
      </c>
      <c r="G228" s="163">
        <v>221.598</v>
      </c>
      <c r="H228" s="164">
        <v>0</v>
      </c>
      <c r="I228" s="165">
        <f>ROUND(G228*H228,2)</f>
        <v>0</v>
      </c>
      <c r="J228" s="166">
        <v>0</v>
      </c>
      <c r="K228" s="163">
        <f>G228*J228</f>
        <v>0</v>
      </c>
      <c r="L228" s="166">
        <v>0</v>
      </c>
      <c r="M228" s="163">
        <f>G228*L228</f>
        <v>0</v>
      </c>
      <c r="N228" s="167">
        <v>20</v>
      </c>
      <c r="O228" s="168">
        <v>4</v>
      </c>
      <c r="P228" s="17" t="s">
        <v>118</v>
      </c>
    </row>
    <row r="229" spans="1:16" s="17" customFormat="1" ht="13.5" customHeight="1">
      <c r="A229" s="161" t="s">
        <v>504</v>
      </c>
      <c r="B229" s="161" t="s">
        <v>113</v>
      </c>
      <c r="C229" s="161" t="s">
        <v>114</v>
      </c>
      <c r="D229" s="17" t="s">
        <v>505</v>
      </c>
      <c r="E229" s="162" t="s">
        <v>506</v>
      </c>
      <c r="F229" s="161" t="s">
        <v>314</v>
      </c>
      <c r="G229" s="163">
        <v>4210.362</v>
      </c>
      <c r="H229" s="164">
        <v>0</v>
      </c>
      <c r="I229" s="165">
        <f>ROUND(G229*H229,2)</f>
        <v>0</v>
      </c>
      <c r="J229" s="166">
        <v>0</v>
      </c>
      <c r="K229" s="163">
        <f>G229*J229</f>
        <v>0</v>
      </c>
      <c r="L229" s="166">
        <v>0</v>
      </c>
      <c r="M229" s="163">
        <f>G229*L229</f>
        <v>0</v>
      </c>
      <c r="N229" s="167">
        <v>20</v>
      </c>
      <c r="O229" s="168">
        <v>4</v>
      </c>
      <c r="P229" s="17" t="s">
        <v>118</v>
      </c>
    </row>
    <row r="230" spans="1:16" s="17" customFormat="1" ht="13.5" customHeight="1">
      <c r="A230" s="161" t="s">
        <v>507</v>
      </c>
      <c r="B230" s="161" t="s">
        <v>113</v>
      </c>
      <c r="C230" s="161" t="s">
        <v>114</v>
      </c>
      <c r="D230" s="17" t="s">
        <v>508</v>
      </c>
      <c r="E230" s="162" t="s">
        <v>509</v>
      </c>
      <c r="F230" s="161" t="s">
        <v>314</v>
      </c>
      <c r="G230" s="163">
        <v>221.598</v>
      </c>
      <c r="H230" s="164">
        <v>0</v>
      </c>
      <c r="I230" s="165">
        <f>ROUND(G230*H230,2)</f>
        <v>0</v>
      </c>
      <c r="J230" s="166">
        <v>0</v>
      </c>
      <c r="K230" s="163">
        <f>G230*J230</f>
        <v>0</v>
      </c>
      <c r="L230" s="166">
        <v>0</v>
      </c>
      <c r="M230" s="163">
        <f>G230*L230</f>
        <v>0</v>
      </c>
      <c r="N230" s="167">
        <v>20</v>
      </c>
      <c r="O230" s="168">
        <v>4</v>
      </c>
      <c r="P230" s="17" t="s">
        <v>118</v>
      </c>
    </row>
    <row r="231" spans="1:16" s="17" customFormat="1" ht="13.5" customHeight="1">
      <c r="A231" s="161" t="s">
        <v>510</v>
      </c>
      <c r="B231" s="161" t="s">
        <v>113</v>
      </c>
      <c r="C231" s="161" t="s">
        <v>114</v>
      </c>
      <c r="D231" s="17" t="s">
        <v>511</v>
      </c>
      <c r="E231" s="162" t="s">
        <v>512</v>
      </c>
      <c r="F231" s="161" t="s">
        <v>314</v>
      </c>
      <c r="G231" s="163">
        <v>221.598</v>
      </c>
      <c r="H231" s="164">
        <v>0</v>
      </c>
      <c r="I231" s="165">
        <f>ROUND(G231*H231,2)</f>
        <v>0</v>
      </c>
      <c r="J231" s="166">
        <v>0</v>
      </c>
      <c r="K231" s="163">
        <f>G231*J231</f>
        <v>0</v>
      </c>
      <c r="L231" s="166">
        <v>0</v>
      </c>
      <c r="M231" s="163">
        <f>G231*L231</f>
        <v>0</v>
      </c>
      <c r="N231" s="167">
        <v>20</v>
      </c>
      <c r="O231" s="168">
        <v>4</v>
      </c>
      <c r="P231" s="17" t="s">
        <v>118</v>
      </c>
    </row>
    <row r="232" spans="1:16" s="17" customFormat="1" ht="13.5" customHeight="1">
      <c r="A232" s="161" t="s">
        <v>513</v>
      </c>
      <c r="B232" s="161" t="s">
        <v>113</v>
      </c>
      <c r="C232" s="161" t="s">
        <v>114</v>
      </c>
      <c r="D232" s="17" t="s">
        <v>514</v>
      </c>
      <c r="E232" s="162" t="s">
        <v>515</v>
      </c>
      <c r="F232" s="161" t="s">
        <v>314</v>
      </c>
      <c r="G232" s="163">
        <v>344.299</v>
      </c>
      <c r="H232" s="164">
        <v>0</v>
      </c>
      <c r="I232" s="165">
        <f>ROUND(G232*H232,2)</f>
        <v>0</v>
      </c>
      <c r="J232" s="166">
        <v>0</v>
      </c>
      <c r="K232" s="163">
        <f>G232*J232</f>
        <v>0</v>
      </c>
      <c r="L232" s="166">
        <v>0</v>
      </c>
      <c r="M232" s="163">
        <f>G232*L232</f>
        <v>0</v>
      </c>
      <c r="N232" s="167">
        <v>20</v>
      </c>
      <c r="O232" s="168">
        <v>4</v>
      </c>
      <c r="P232" s="17" t="s">
        <v>118</v>
      </c>
    </row>
    <row r="233" spans="1:16" s="17" customFormat="1" ht="13.5" customHeight="1">
      <c r="A233" s="161" t="s">
        <v>516</v>
      </c>
      <c r="B233" s="161" t="s">
        <v>113</v>
      </c>
      <c r="C233" s="161" t="s">
        <v>359</v>
      </c>
      <c r="D233" s="17" t="s">
        <v>517</v>
      </c>
      <c r="E233" s="162" t="s">
        <v>518</v>
      </c>
      <c r="F233" s="161" t="s">
        <v>314</v>
      </c>
      <c r="G233" s="163">
        <v>654.207</v>
      </c>
      <c r="H233" s="164">
        <v>0</v>
      </c>
      <c r="I233" s="165">
        <f>ROUND(G233*H233,2)</f>
        <v>0</v>
      </c>
      <c r="J233" s="166">
        <v>0</v>
      </c>
      <c r="K233" s="163">
        <f>G233*J233</f>
        <v>0</v>
      </c>
      <c r="L233" s="166">
        <v>0</v>
      </c>
      <c r="M233" s="163">
        <f>G233*L233</f>
        <v>0</v>
      </c>
      <c r="N233" s="167">
        <v>20</v>
      </c>
      <c r="O233" s="168">
        <v>4</v>
      </c>
      <c r="P233" s="17" t="s">
        <v>118</v>
      </c>
    </row>
    <row r="234" spans="4:18" s="17" customFormat="1" ht="15.75" customHeight="1">
      <c r="D234" s="169"/>
      <c r="E234" s="169" t="s">
        <v>519</v>
      </c>
      <c r="G234" s="170">
        <v>654.207</v>
      </c>
      <c r="P234" s="169" t="s">
        <v>118</v>
      </c>
      <c r="Q234" s="169" t="s">
        <v>118</v>
      </c>
      <c r="R234" s="169" t="s">
        <v>120</v>
      </c>
    </row>
    <row r="235" spans="5:13" s="146" customFormat="1" ht="12.75" customHeight="1">
      <c r="E235" s="147" t="s">
        <v>94</v>
      </c>
      <c r="I235" s="148">
        <f>I14</f>
        <v>0</v>
      </c>
      <c r="K235" s="149">
        <f>K14</f>
        <v>0</v>
      </c>
      <c r="M235" s="149">
        <f>M14</f>
        <v>0</v>
      </c>
    </row>
  </sheetData>
  <sheetProtection/>
  <printOptions/>
  <pageMargins left="0.787401556968689" right="0.787401556968689" top="0.5905511975288391" bottom="0.5905511975288391" header="0" footer="0"/>
  <pageSetup fitToHeight="99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"/>
    </sheetView>
  </sheetViews>
  <sheetFormatPr defaultColWidth="9.140625" defaultRowHeight="12.75" customHeight="1"/>
  <cols>
    <col min="1" max="16384" width="9.00390625" style="1" customWidth="1"/>
  </cols>
  <sheetData>
    <row r="1" spans="1:5" s="2" customFormat="1" ht="12.75" customHeight="1">
      <c r="A1" s="2" t="s">
        <v>153</v>
      </c>
      <c r="B1" s="2" t="s">
        <v>4</v>
      </c>
      <c r="C1" s="2" t="s">
        <v>4</v>
      </c>
      <c r="D1" s="2" t="s">
        <v>520</v>
      </c>
      <c r="E1" s="2" t="s">
        <v>118</v>
      </c>
    </row>
    <row r="2" spans="1:5" s="2" customFormat="1" ht="12.75" customHeight="1">
      <c r="A2" s="2" t="s">
        <v>119</v>
      </c>
      <c r="B2" s="2" t="s">
        <v>4</v>
      </c>
      <c r="C2" s="2" t="s">
        <v>4</v>
      </c>
      <c r="D2" s="2" t="s">
        <v>521</v>
      </c>
      <c r="E2" s="2" t="s">
        <v>118</v>
      </c>
    </row>
    <row r="3" spans="1:5" s="2" customFormat="1" ht="12.75" customHeight="1">
      <c r="A3" s="2" t="s">
        <v>124</v>
      </c>
      <c r="B3" s="2" t="s">
        <v>4</v>
      </c>
      <c r="C3" s="2" t="s">
        <v>4</v>
      </c>
      <c r="D3" s="2" t="s">
        <v>522</v>
      </c>
      <c r="E3" s="2" t="s">
        <v>118</v>
      </c>
    </row>
    <row r="4" spans="1:5" s="2" customFormat="1" ht="12.75" customHeight="1">
      <c r="A4" s="2" t="s">
        <v>295</v>
      </c>
      <c r="B4" s="2" t="s">
        <v>4</v>
      </c>
      <c r="C4" s="2" t="s">
        <v>4</v>
      </c>
      <c r="D4" s="2" t="s">
        <v>523</v>
      </c>
      <c r="E4" s="2" t="s">
        <v>118</v>
      </c>
    </row>
    <row r="5" spans="1:5" s="2" customFormat="1" ht="12.75" customHeight="1">
      <c r="A5" s="2" t="s">
        <v>147</v>
      </c>
      <c r="B5" s="2" t="s">
        <v>4</v>
      </c>
      <c r="C5" s="2" t="s">
        <v>4</v>
      </c>
      <c r="D5" s="2" t="s">
        <v>524</v>
      </c>
      <c r="E5" s="2" t="s">
        <v>118</v>
      </c>
    </row>
    <row r="6" spans="1:5" s="2" customFormat="1" ht="12.75" customHeight="1">
      <c r="A6" s="2" t="s">
        <v>327</v>
      </c>
      <c r="B6" s="2" t="s">
        <v>4</v>
      </c>
      <c r="C6" s="2" t="s">
        <v>4</v>
      </c>
      <c r="D6" s="2" t="s">
        <v>525</v>
      </c>
      <c r="E6" s="2" t="s">
        <v>118</v>
      </c>
    </row>
    <row r="7" spans="1:5" s="2" customFormat="1" ht="12.75" customHeight="1">
      <c r="A7" s="2" t="s">
        <v>362</v>
      </c>
      <c r="B7" s="2" t="s">
        <v>4</v>
      </c>
      <c r="C7" s="2" t="s">
        <v>4</v>
      </c>
      <c r="D7" s="2" t="s">
        <v>526</v>
      </c>
      <c r="E7" s="2" t="s">
        <v>118</v>
      </c>
    </row>
    <row r="8" spans="1:5" s="2" customFormat="1" ht="12.75" customHeight="1">
      <c r="A8" s="2" t="s">
        <v>186</v>
      </c>
      <c r="B8" s="2" t="s">
        <v>4</v>
      </c>
      <c r="C8" s="2" t="s">
        <v>4</v>
      </c>
      <c r="D8" s="2" t="s">
        <v>527</v>
      </c>
      <c r="E8" s="2" t="s">
        <v>118</v>
      </c>
    </row>
    <row r="9" spans="1:5" s="2" customFormat="1" ht="12.75" customHeight="1">
      <c r="A9" s="2" t="s">
        <v>207</v>
      </c>
      <c r="B9" s="2" t="s">
        <v>4</v>
      </c>
      <c r="C9" s="2" t="s">
        <v>4</v>
      </c>
      <c r="D9" s="2" t="s">
        <v>528</v>
      </c>
      <c r="E9" s="2" t="s">
        <v>118</v>
      </c>
    </row>
    <row r="10" spans="1:5" s="2" customFormat="1" ht="12.75" customHeight="1">
      <c r="A10" s="2" t="s">
        <v>307</v>
      </c>
      <c r="B10" s="2" t="s">
        <v>4</v>
      </c>
      <c r="C10" s="2" t="s">
        <v>4</v>
      </c>
      <c r="D10" s="2" t="s">
        <v>529</v>
      </c>
      <c r="E10" s="2" t="s">
        <v>118</v>
      </c>
    </row>
  </sheetData>
  <sheetProtection/>
  <printOptions/>
  <pageMargins left="0.699999988079071" right="0.699999988079071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